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120" windowHeight="1470" activeTab="0"/>
  </bookViews>
  <sheets>
    <sheet name="40" sheetId="1" r:id="rId1"/>
  </sheets>
  <externalReferences>
    <externalReference r:id="rId4"/>
    <externalReference r:id="rId5"/>
  </externalReferences>
  <definedNames>
    <definedName name="_xlnm.Print_Titles" localSheetId="0">'40'!$5:$7</definedName>
  </definedNames>
  <calcPr fullCalcOnLoad="1"/>
</workbook>
</file>

<file path=xl/sharedStrings.xml><?xml version="1.0" encoding="utf-8"?>
<sst xmlns="http://schemas.openxmlformats.org/spreadsheetml/2006/main" count="129" uniqueCount="127">
  <si>
    <t>UBND TỈNH BẮC NINH</t>
  </si>
  <si>
    <t>Biểu số 40/CK-NSNN</t>
  </si>
  <si>
    <t>DỰ TOÁN CHI THƯỜNG XUYÊN CỦA NGÂN SÁCH CẤP TỈNH CHO TỪNG CƠ QUAN, TỔ CHỨC THEO TỪNG LĨNH VỰC NĂM 2019</t>
  </si>
  <si>
    <t>(Dự toán trình Hội đồng nhân dân)</t>
  </si>
  <si>
    <t>Đơn vị: Triệu đồng</t>
  </si>
  <si>
    <t>STT</t>
  </si>
  <si>
    <t>TÊN ĐƠN VỊ</t>
  </si>
  <si>
    <t>TỔNG SỐ</t>
  </si>
  <si>
    <t>TRONG ĐÓ:</t>
  </si>
  <si>
    <t>CHI QUỐC PHÒNG</t>
  </si>
  <si>
    <t>CHI AN NINH</t>
  </si>
  <si>
    <t>CHI GIÁO DỤC-ĐÀO TẠO VÀ DẠY NGHỀ</t>
  </si>
  <si>
    <t>CHI KHOA HỌC VÀ CÔNG NGHỆ</t>
  </si>
  <si>
    <t>CHI Y TẾ, DÂN SỐ VÀ GIA ĐÌNH</t>
  </si>
  <si>
    <t>CHI VĂN HÓA THÔNG TIN</t>
  </si>
  <si>
    <t>CHI PHÁT THANH, TRUYỀN HÌNH, THÔNG TẤN</t>
  </si>
  <si>
    <t>CHI THỂ DỤC THỂ THAO</t>
  </si>
  <si>
    <t>CHI BẢO VỆ MÔI TRƯỜNG</t>
  </si>
  <si>
    <t>CHI CÁC HOẠT ĐỘNG KINH TẾ</t>
  </si>
  <si>
    <t>CHI HOẠT ĐỘNG CỦA CƠ QUAN QUẢN LÝ NHÀ NƯỚC, ĐẢNG, ĐOÀN THỂ</t>
  </si>
  <si>
    <t>CHI BẢO ĐẢM XÃ HỘI</t>
  </si>
  <si>
    <t>Khác</t>
  </si>
  <si>
    <t>CHI GIAO THÔNG</t>
  </si>
  <si>
    <t>CHI NÔNG NGHIỆP, LÂM NGHIỆP, THỦY LỢI, THỦY SẢN</t>
  </si>
  <si>
    <t>I</t>
  </si>
  <si>
    <t>Cộng các khối cơ quan</t>
  </si>
  <si>
    <t>Tỉnh uỷ</t>
  </si>
  <si>
    <t>Công an tỉnh</t>
  </si>
  <si>
    <t>Bộ chỉ huy quân sự tỉnh</t>
  </si>
  <si>
    <t>VP Hội đồng Nhân dân</t>
  </si>
  <si>
    <t>Văn phòng UBND</t>
  </si>
  <si>
    <t>Sở Nông nghiệp &amp; PTNT</t>
  </si>
  <si>
    <t>Sở Kế hoạch Đầu tư</t>
  </si>
  <si>
    <t>Sở Tư pháp</t>
  </si>
  <si>
    <t>Sở Công Thương</t>
  </si>
  <si>
    <t>Sở Khoa học Công nghệ</t>
  </si>
  <si>
    <t>Sở Tài chính</t>
  </si>
  <si>
    <t>Sở Xây dựng</t>
  </si>
  <si>
    <t>Sở Giao thông</t>
  </si>
  <si>
    <t>Sở Giáo dục &amp; Đào tạo</t>
  </si>
  <si>
    <t>Sở Y tế</t>
  </si>
  <si>
    <t>Sở Lao động-TBXH</t>
  </si>
  <si>
    <t>Sở Văn hóa Thể thao và DL</t>
  </si>
  <si>
    <t>Sở Tài nguyên &amp; MT</t>
  </si>
  <si>
    <t>Sở Thông tin &amp; TThông</t>
  </si>
  <si>
    <t>Sở Nội vụ</t>
  </si>
  <si>
    <t>Thanh tra Tỉnh</t>
  </si>
  <si>
    <t>Đài Phát thanh và Truyền hình</t>
  </si>
  <si>
    <t>Hội đồng LMHTX</t>
  </si>
  <si>
    <t>Ban QL các khu Công nghiệp</t>
  </si>
  <si>
    <t>Mặt trận Tổ quốc</t>
  </si>
  <si>
    <t>Đoàn TNCS Hồ Chí Minh tỉnh BN</t>
  </si>
  <si>
    <t>Hội Liên hiệp Pnữ tỉnh</t>
  </si>
  <si>
    <t>Hội nông dân tỉnh BN</t>
  </si>
  <si>
    <t>Hội Cựu chiến binh</t>
  </si>
  <si>
    <t>Liên hiệp các hội khoa học KT</t>
  </si>
  <si>
    <t>Liên Hiệp các tổ chức hữu nghị tỉnh BN</t>
  </si>
  <si>
    <t>Hội Văn học Nghệ thuật</t>
  </si>
  <si>
    <t>Hội nhà báo</t>
  </si>
  <si>
    <t>Hội Luật gia</t>
  </si>
  <si>
    <t>Hội chữ thập đỏ</t>
  </si>
  <si>
    <t>Hội người cao tuổi</t>
  </si>
  <si>
    <t>Hội người mù</t>
  </si>
  <si>
    <t>Hội Đông y</t>
  </si>
  <si>
    <t>Hội nạn nhân chất độc da cam</t>
  </si>
  <si>
    <t>Hội cựu thanh niên xung phong</t>
  </si>
  <si>
    <t>Hội bảo trợ người tàn tật và trẻ mồ côi</t>
  </si>
  <si>
    <t>Hội Khuyến học</t>
  </si>
  <si>
    <t>Trường Nguyễn Văn Cừ</t>
  </si>
  <si>
    <t>Hội nông nghiệp và phát triển nông thôn</t>
  </si>
  <si>
    <t>Hội liên hiệp thanh niên</t>
  </si>
  <si>
    <t>Hiệp Hội Doanh nghiệp nhỏ và vừa</t>
  </si>
  <si>
    <t>Hội Cựu giáo chức</t>
  </si>
  <si>
    <t>Hội Sinh vật cảnh</t>
  </si>
  <si>
    <t>Văn phòng Ban An toàn GT</t>
  </si>
  <si>
    <t>Viện nghiên cứu phát triển KTXH</t>
  </si>
  <si>
    <t>Trung tâm Hành chính công</t>
  </si>
  <si>
    <t>Trường Cao đẳng Y tế</t>
  </si>
  <si>
    <t>Ban QL ATTP tỉnh</t>
  </si>
  <si>
    <t>Ban quản lý khu vực PT đô thị</t>
  </si>
  <si>
    <t>II</t>
  </si>
  <si>
    <t>Các đơn vị khác</t>
  </si>
  <si>
    <t>Công ty CP DABACO</t>
  </si>
  <si>
    <t>Trợ giá xe buyt</t>
  </si>
  <si>
    <t>Công ty KTCTTL Bắc Đuống</t>
  </si>
  <si>
    <t>Công ty KTCTTL Nam Đuống</t>
  </si>
  <si>
    <t>Quỹ tài năng trẻ</t>
  </si>
  <si>
    <t>Quỹ bảo trì đường bộ</t>
  </si>
  <si>
    <t>Quỹ hội nông dân</t>
  </si>
  <si>
    <t xml:space="preserve">Hỗ trợ Toà án nhân dân tỉnh </t>
  </si>
  <si>
    <t xml:space="preserve">Hỗ trợ Viện Kiểm sát </t>
  </si>
  <si>
    <t>Hỗ trợ Cục Thi hành án</t>
  </si>
  <si>
    <t>Hỗ trợ Liên đoàn Lao động</t>
  </si>
  <si>
    <t>Hỗ trợ Cục Thống kê</t>
  </si>
  <si>
    <t>Hỗ trợ hoạt động của Đoàn ĐBQH</t>
  </si>
  <si>
    <t>Hỗ trợ Tỉnh hội Phật giáo</t>
  </si>
  <si>
    <t>Hỗ trợ Ủy ban Đoàn kết công giao</t>
  </si>
  <si>
    <t>Cục dự trữ nhà nước khu vực Hà Bắc</t>
  </si>
  <si>
    <t>Hội sưu tầm nghiên cứu cổ vật kinh bắc (Trung bầy cổ vật tiêu biểu tỉnh BN - dịp FESTIVAL)</t>
  </si>
  <si>
    <t>Công ty TNHH Samsung Electronics - Phí sử dụng hạ tầng</t>
  </si>
  <si>
    <t>Cục thuế tỉnh - Hỗ trợ tăng cường công tác quản lý thu ngân sách</t>
  </si>
  <si>
    <t>Kho bạc Nhà nước tỉnh - Hỗ trợ công tác quyết toán ngân sách địa phương</t>
  </si>
  <si>
    <t>Cục Hải quan tỉnh - Hỗ trợ tăng cường công tác quản lý thu ngân sách</t>
  </si>
  <si>
    <t>Bổ sung vốn cho ngân hàng chính sách để cho vay đối tượng chính sách, khởi nghiệp, trang trại</t>
  </si>
  <si>
    <t>Ngân hàng chính sách xã hội</t>
  </si>
  <si>
    <t>Bảo hiểm xã hội Bắc Ninh</t>
  </si>
  <si>
    <t>III</t>
  </si>
  <si>
    <t>Các nhiệm vụ chung</t>
  </si>
  <si>
    <t>Hoạt động của HĐND</t>
  </si>
  <si>
    <t>Thu hút nhân tài</t>
  </si>
  <si>
    <t>Đào tạo cán bộ, công chức</t>
  </si>
  <si>
    <t>Thành phố thông minh, chính quyền điện tử</t>
  </si>
  <si>
    <t>Hỗ trợ doanh nghiệp đầu tư vào lính vực nông nghiệp</t>
  </si>
  <si>
    <t>Thành lập đội bóng đá nam</t>
  </si>
  <si>
    <t xml:space="preserve">Quy hoạch </t>
  </si>
  <si>
    <t>Hỗ trợ sản xuất nông nghiệp</t>
  </si>
  <si>
    <t>Hỗ trợ lãi suất dự án nước sạch</t>
  </si>
  <si>
    <t>Thưởng các đơn vị đạt tiêu chí nông thôn mới</t>
  </si>
  <si>
    <t>Hỗ trợ nâng cấp trường học</t>
  </si>
  <si>
    <t>Đối ứng các dự án, công trình an ninh, quốc phòng</t>
  </si>
  <si>
    <t>Chi hỗ trợ đầu tư dự án nước sạch</t>
  </si>
  <si>
    <t>Chống xuống cấp di tích</t>
  </si>
  <si>
    <t>Hỗ trợ tỉnh Huaphan CHDCND Lào</t>
  </si>
  <si>
    <t>Hỗ trợ các huyện thực hiện chương trình Bắc Ninh hành động vì môi trường sạch</t>
  </si>
  <si>
    <t>Các đề án thực hiện chương trình Bắc Ninh hành động vì môi trường sạch</t>
  </si>
  <si>
    <t>IV</t>
  </si>
  <si>
    <t>Thực hiện các đề án, nhiệm vụ khác và đối ứng chương trình mục tiêu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</si>
</sst>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_);_(* \(#,##0\);_(* &quot;-&quot;??_);_(@_)"/>
    <numFmt numFmtId="165" formatCode="#,##0.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.VnTime"/>
      <family val="2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.VnTime"/>
      <family val="2"/>
    </font>
    <font>
      <sz val="13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11" fillId="0" borderId="0">
      <alignment/>
      <protection/>
    </xf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6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56" applyFont="1" applyFill="1" applyBorder="1">
      <alignment/>
      <protection/>
    </xf>
    <xf numFmtId="0" fontId="5" fillId="0" borderId="0" xfId="56" applyFont="1" applyFill="1" applyBorder="1" applyAlignment="1">
      <alignment wrapText="1"/>
      <protection/>
    </xf>
    <xf numFmtId="164" fontId="4" fillId="0" borderId="0" xfId="56" applyNumberFormat="1" applyFont="1" applyFill="1" applyBorder="1">
      <alignment/>
      <protection/>
    </xf>
    <xf numFmtId="164" fontId="5" fillId="0" borderId="0" xfId="56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3" fontId="5" fillId="0" borderId="0" xfId="56" applyNumberFormat="1" applyFont="1" applyFill="1" applyBorder="1">
      <alignment/>
      <protection/>
    </xf>
    <xf numFmtId="164" fontId="5" fillId="0" borderId="0" xfId="56" applyNumberFormat="1" applyFont="1" applyFill="1">
      <alignment/>
      <protection/>
    </xf>
    <xf numFmtId="0" fontId="5" fillId="0" borderId="0" xfId="56" applyFont="1" applyFill="1">
      <alignment/>
      <protection/>
    </xf>
    <xf numFmtId="0" fontId="45" fillId="0" borderId="0" xfId="56" applyFont="1" applyFill="1" applyAlignment="1">
      <alignment horizontal="center" wrapText="1"/>
      <protection/>
    </xf>
    <xf numFmtId="3" fontId="4" fillId="0" borderId="0" xfId="56" applyNumberFormat="1" applyFont="1" applyFill="1" applyAlignment="1">
      <alignment horizontal="center"/>
      <protection/>
    </xf>
    <xf numFmtId="0" fontId="9" fillId="0" borderId="0" xfId="56" applyFont="1" applyFill="1">
      <alignment/>
      <protection/>
    </xf>
    <xf numFmtId="0" fontId="43" fillId="0" borderId="0" xfId="0" applyFont="1" applyAlignment="1">
      <alignment/>
    </xf>
    <xf numFmtId="165" fontId="9" fillId="0" borderId="10" xfId="56" applyNumberFormat="1" applyFont="1" applyFill="1" applyBorder="1" applyAlignment="1">
      <alignment horizontal="center" vertical="center" wrapText="1"/>
      <protection/>
    </xf>
    <xf numFmtId="0" fontId="9" fillId="0" borderId="0" xfId="56" applyFont="1" applyFill="1" applyAlignment="1">
      <alignment horizontal="center"/>
      <protection/>
    </xf>
    <xf numFmtId="0" fontId="4" fillId="0" borderId="11" xfId="56" applyFont="1" applyFill="1" applyBorder="1" applyAlignment="1">
      <alignment horizontal="right"/>
      <protection/>
    </xf>
    <xf numFmtId="0" fontId="4" fillId="0" borderId="11" xfId="56" applyFont="1" applyFill="1" applyBorder="1" applyAlignment="1">
      <alignment horizontal="center" wrapText="1"/>
      <protection/>
    </xf>
    <xf numFmtId="164" fontId="4" fillId="0" borderId="11" xfId="42" applyNumberFormat="1" applyFont="1" applyFill="1" applyBorder="1" applyAlignment="1">
      <alignment horizontal="right"/>
    </xf>
    <xf numFmtId="164" fontId="4" fillId="0" borderId="0" xfId="56" applyNumberFormat="1" applyFont="1" applyFill="1" applyAlignment="1">
      <alignment horizontal="right"/>
      <protection/>
    </xf>
    <xf numFmtId="0" fontId="4" fillId="0" borderId="12" xfId="56" applyFont="1" applyFill="1" applyBorder="1" applyAlignment="1">
      <alignment horizontal="right"/>
      <protection/>
    </xf>
    <xf numFmtId="0" fontId="4" fillId="0" borderId="12" xfId="56" applyFont="1" applyFill="1" applyBorder="1" applyAlignment="1">
      <alignment horizontal="center" wrapText="1"/>
      <protection/>
    </xf>
    <xf numFmtId="164" fontId="4" fillId="0" borderId="12" xfId="42" applyNumberFormat="1" applyFont="1" applyFill="1" applyBorder="1" applyAlignment="1">
      <alignment horizontal="right"/>
    </xf>
    <xf numFmtId="0" fontId="5" fillId="0" borderId="13" xfId="56" applyFont="1" applyFill="1" applyBorder="1" applyAlignment="1">
      <alignment horizontal="center"/>
      <protection/>
    </xf>
    <xf numFmtId="3" fontId="5" fillId="0" borderId="13" xfId="56" applyNumberFormat="1" applyFont="1" applyFill="1" applyBorder="1" applyAlignment="1">
      <alignment wrapText="1"/>
      <protection/>
    </xf>
    <xf numFmtId="164" fontId="5" fillId="0" borderId="13" xfId="42" applyNumberFormat="1" applyFont="1" applyFill="1" applyBorder="1" applyAlignment="1">
      <alignment horizontal="right"/>
    </xf>
    <xf numFmtId="164" fontId="5" fillId="0" borderId="13" xfId="42" applyNumberFormat="1" applyFont="1" applyFill="1" applyBorder="1" applyAlignment="1">
      <alignment/>
    </xf>
    <xf numFmtId="3" fontId="5" fillId="0" borderId="13" xfId="42" applyNumberFormat="1" applyFont="1" applyFill="1" applyBorder="1" applyAlignment="1">
      <alignment/>
    </xf>
    <xf numFmtId="0" fontId="10" fillId="0" borderId="0" xfId="56" applyFont="1" applyFill="1">
      <alignment/>
      <protection/>
    </xf>
    <xf numFmtId="164" fontId="5" fillId="0" borderId="14" xfId="42" applyNumberFormat="1" applyFont="1" applyFill="1" applyBorder="1" applyAlignment="1">
      <alignment/>
    </xf>
    <xf numFmtId="2" fontId="5" fillId="0" borderId="13" xfId="56" applyNumberFormat="1" applyFont="1" applyFill="1" applyBorder="1" applyAlignment="1">
      <alignment horizontal="left" wrapText="1"/>
      <protection/>
    </xf>
    <xf numFmtId="0" fontId="5" fillId="0" borderId="13" xfId="56" applyFont="1" applyFill="1" applyBorder="1" applyAlignment="1">
      <alignment horizontal="left" wrapText="1"/>
      <protection/>
    </xf>
    <xf numFmtId="3" fontId="5" fillId="0" borderId="14" xfId="53" applyNumberFormat="1" applyFont="1" applyFill="1" applyBorder="1" applyAlignment="1">
      <alignment wrapText="1"/>
      <protection/>
    </xf>
    <xf numFmtId="0" fontId="4" fillId="0" borderId="13" xfId="56" applyFont="1" applyFill="1" applyBorder="1" applyAlignment="1">
      <alignment horizontal="center"/>
      <protection/>
    </xf>
    <xf numFmtId="3" fontId="4" fillId="0" borderId="14" xfId="53" applyNumberFormat="1" applyFont="1" applyFill="1" applyBorder="1" applyAlignment="1">
      <alignment wrapText="1"/>
      <protection/>
    </xf>
    <xf numFmtId="164" fontId="4" fillId="0" borderId="13" xfId="42" applyNumberFormat="1" applyFont="1" applyFill="1" applyBorder="1" applyAlignment="1">
      <alignment horizontal="right"/>
    </xf>
    <xf numFmtId="164" fontId="4" fillId="0" borderId="13" xfId="42" applyNumberFormat="1" applyFont="1" applyFill="1" applyBorder="1" applyAlignment="1">
      <alignment/>
    </xf>
    <xf numFmtId="3" fontId="4" fillId="0" borderId="13" xfId="42" applyNumberFormat="1" applyFont="1" applyFill="1" applyBorder="1" applyAlignment="1">
      <alignment/>
    </xf>
    <xf numFmtId="0" fontId="4" fillId="0" borderId="0" xfId="56" applyFont="1" applyFill="1">
      <alignment/>
      <protection/>
    </xf>
    <xf numFmtId="3" fontId="4" fillId="0" borderId="13" xfId="42" applyNumberFormat="1" applyFont="1" applyFill="1" applyBorder="1" applyAlignment="1">
      <alignment horizontal="right"/>
    </xf>
    <xf numFmtId="3" fontId="5" fillId="0" borderId="13" xfId="0" applyNumberFormat="1" applyFont="1" applyFill="1" applyBorder="1" applyAlignment="1">
      <alignment wrapText="1"/>
    </xf>
    <xf numFmtId="3" fontId="5" fillId="0" borderId="13" xfId="42" applyNumberFormat="1" applyFont="1" applyFill="1" applyBorder="1" applyAlignment="1">
      <alignment horizontal="right"/>
    </xf>
    <xf numFmtId="164" fontId="5" fillId="0" borderId="14" xfId="42" applyNumberFormat="1" applyFont="1" applyFill="1" applyBorder="1" applyAlignment="1">
      <alignment horizontal="right"/>
    </xf>
    <xf numFmtId="3" fontId="5" fillId="0" borderId="13" xfId="56" applyNumberFormat="1" applyFont="1" applyFill="1" applyBorder="1" applyAlignment="1">
      <alignment horizontal="left" vertical="justify" wrapText="1"/>
      <protection/>
    </xf>
    <xf numFmtId="3" fontId="5" fillId="0" borderId="13" xfId="56" applyNumberFormat="1" applyFont="1" applyFill="1" applyBorder="1" applyAlignment="1" quotePrefix="1">
      <alignment wrapText="1"/>
      <protection/>
    </xf>
    <xf numFmtId="3" fontId="4" fillId="0" borderId="13" xfId="56" applyNumberFormat="1" applyFont="1" applyFill="1" applyBorder="1" applyAlignment="1">
      <alignment wrapText="1"/>
      <protection/>
    </xf>
    <xf numFmtId="3" fontId="5" fillId="0" borderId="13" xfId="53" applyNumberFormat="1" applyFont="1" applyFill="1" applyBorder="1" applyAlignment="1">
      <alignment wrapText="1"/>
      <protection/>
    </xf>
    <xf numFmtId="164" fontId="5" fillId="0" borderId="13" xfId="42" applyNumberFormat="1" applyFont="1" applyFill="1" applyBorder="1" applyAlignment="1">
      <alignment/>
    </xf>
    <xf numFmtId="0" fontId="5" fillId="0" borderId="13" xfId="56" applyFont="1" applyFill="1" applyBorder="1" applyAlignment="1">
      <alignment horizontal="left" vertical="center" wrapText="1"/>
      <protection/>
    </xf>
    <xf numFmtId="164" fontId="5" fillId="0" borderId="13" xfId="42" applyNumberFormat="1" applyFont="1" applyFill="1" applyBorder="1" applyAlignment="1">
      <alignment horizontal="right" wrapText="1"/>
    </xf>
    <xf numFmtId="0" fontId="5" fillId="0" borderId="13" xfId="0" applyFont="1" applyFill="1" applyBorder="1" applyAlignment="1">
      <alignment wrapText="1"/>
    </xf>
    <xf numFmtId="164" fontId="5" fillId="0" borderId="13" xfId="42" applyNumberFormat="1" applyFont="1" applyFill="1" applyBorder="1" applyAlignment="1" quotePrefix="1">
      <alignment vertical="center" wrapText="1"/>
    </xf>
    <xf numFmtId="0" fontId="13" fillId="0" borderId="13" xfId="58" applyFont="1" applyFill="1" applyBorder="1" applyAlignment="1">
      <alignment wrapText="1"/>
      <protection/>
    </xf>
    <xf numFmtId="3" fontId="5" fillId="0" borderId="15" xfId="53" applyNumberFormat="1" applyFont="1" applyFill="1" applyBorder="1" applyAlignment="1">
      <alignment wrapText="1"/>
      <protection/>
    </xf>
    <xf numFmtId="164" fontId="5" fillId="0" borderId="15" xfId="42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wrapText="1"/>
    </xf>
    <xf numFmtId="164" fontId="4" fillId="0" borderId="16" xfId="42" applyNumberFormat="1" applyFont="1" applyFill="1" applyBorder="1" applyAlignment="1">
      <alignment horizontal="right"/>
    </xf>
    <xf numFmtId="165" fontId="9" fillId="0" borderId="11" xfId="56" applyNumberFormat="1" applyFont="1" applyFill="1" applyBorder="1" applyAlignment="1">
      <alignment horizontal="center" vertical="center" wrapText="1"/>
      <protection/>
    </xf>
    <xf numFmtId="165" fontId="9" fillId="0" borderId="17" xfId="56" applyNumberFormat="1" applyFont="1" applyFill="1" applyBorder="1" applyAlignment="1">
      <alignment horizontal="center" vertical="center" wrapText="1"/>
      <protection/>
    </xf>
    <xf numFmtId="0" fontId="9" fillId="0" borderId="18" xfId="56" applyFont="1" applyFill="1" applyBorder="1" applyAlignment="1">
      <alignment horizontal="center" vertical="center" wrapText="1"/>
      <protection/>
    </xf>
    <xf numFmtId="0" fontId="9" fillId="0" borderId="19" xfId="56" applyFont="1" applyFill="1" applyBorder="1" applyAlignment="1">
      <alignment horizontal="center" vertical="center" wrapText="1"/>
      <protection/>
    </xf>
    <xf numFmtId="0" fontId="9" fillId="0" borderId="11" xfId="56" applyFont="1" applyFill="1" applyBorder="1" applyAlignment="1">
      <alignment horizontal="center" vertical="center" wrapText="1"/>
      <protection/>
    </xf>
    <xf numFmtId="0" fontId="9" fillId="0" borderId="17" xfId="56" applyFont="1" applyFill="1" applyBorder="1" applyAlignment="1">
      <alignment horizontal="center" vertical="center" wrapText="1"/>
      <protection/>
    </xf>
    <xf numFmtId="3" fontId="9" fillId="0" borderId="11" xfId="56" applyNumberFormat="1" applyFont="1" applyFill="1" applyBorder="1" applyAlignment="1">
      <alignment horizontal="center" vertical="center" wrapText="1"/>
      <protection/>
    </xf>
    <xf numFmtId="3" fontId="9" fillId="0" borderId="17" xfId="56" applyNumberFormat="1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right"/>
      <protection/>
    </xf>
    <xf numFmtId="0" fontId="4" fillId="0" borderId="0" xfId="56" applyFont="1" applyFill="1" applyAlignment="1">
      <alignment horizontal="center"/>
      <protection/>
    </xf>
    <xf numFmtId="0" fontId="7" fillId="0" borderId="0" xfId="56" applyFont="1" applyFill="1" applyAlignment="1">
      <alignment horizontal="center"/>
      <protection/>
    </xf>
    <xf numFmtId="3" fontId="7" fillId="0" borderId="20" xfId="56" applyNumberFormat="1" applyFont="1" applyFill="1" applyBorder="1" applyAlignment="1">
      <alignment horizontal="right"/>
      <protection/>
    </xf>
    <xf numFmtId="0" fontId="9" fillId="0" borderId="12" xfId="56" applyFont="1" applyFill="1" applyBorder="1" applyAlignment="1">
      <alignment horizontal="center" vertical="center" wrapText="1"/>
      <protection/>
    </xf>
    <xf numFmtId="165" fontId="9" fillId="0" borderId="18" xfId="56" applyNumberFormat="1" applyFont="1" applyFill="1" applyBorder="1" applyAlignment="1">
      <alignment horizontal="center" vertical="center" wrapText="1"/>
      <protection/>
    </xf>
    <xf numFmtId="165" fontId="9" fillId="0" borderId="21" xfId="56" applyNumberFormat="1" applyFont="1" applyFill="1" applyBorder="1" applyAlignment="1">
      <alignment horizontal="center" vertical="center" wrapText="1"/>
      <protection/>
    </xf>
    <xf numFmtId="165" fontId="9" fillId="0" borderId="19" xfId="56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edger 17 x 11 in 4" xfId="53"/>
    <cellStyle name="Linked Cell" xfId="54"/>
    <cellStyle name="Neutral" xfId="55"/>
    <cellStyle name="Normal_DT khoi tinh (20-11-2013)" xfId="56"/>
    <cellStyle name="Normal_Hanh DT 2007" xfId="57"/>
    <cellStyle name="Normal_PL DT2015 (2-11)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u%20toan\2018\DT2018\Hanh-giao%20dt2018\Q&#272;%20UBND\giao%202018%20-%20Q&#272;UB%20ngay%2012%2012%2020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hong%20Tin\C&#212;NG%20KHAI\Hanh%20giao%202019%20(27.1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y tế"/>
      <sheetName val="b.chế 2017"/>
      <sheetName val="hs"/>
      <sheetName val="luong (sửa L-K)"/>
      <sheetName val="luong"/>
      <sheetName val="luong (2)"/>
      <sheetName val="hc"/>
      <sheetName val="SN"/>
      <sheetName val="Dang"/>
      <sheetName val="Hội"/>
      <sheetName val="đvi- b.cáo"/>
      <sheetName val="giao"/>
      <sheetName val="dv"/>
      <sheetName val="ngang"/>
      <sheetName val="thuế (2)"/>
      <sheetName val="thuế"/>
      <sheetName val="ĐM SNYT-T.Tâm"/>
      <sheetName val="ĐM SNYT (B.viện)"/>
      <sheetName val="ĐM SN d.số"/>
      <sheetName val="thuctiet"/>
      <sheetName val="thuSN"/>
      <sheetName val="nguồn y tế"/>
      <sheetName val="T.kiệm 10%"/>
      <sheetName val="Sheet1"/>
      <sheetName val="Sheet3"/>
    </sheetNames>
    <sheetDataSet>
      <sheetData sheetId="11">
        <row r="7">
          <cell r="H7">
            <v>1252315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SO"/>
      <sheetName val="kp ISO"/>
      <sheetName val="Bche"/>
      <sheetName val="Bche (đã đ.chỉnh)"/>
      <sheetName val="ĐA lg"/>
      <sheetName val="H.số "/>
      <sheetName val="hc"/>
      <sheetName val="SN "/>
      <sheetName val="hội "/>
      <sheetName val="đảng "/>
      <sheetName val="giao"/>
      <sheetName val="ngang"/>
      <sheetName val="ngang (2)"/>
      <sheetName val="DT thuchitiet 2019"/>
      <sheetName val="YT dự phòng"/>
      <sheetName val="B.viện"/>
      <sheetName val="T.hợp y tế"/>
      <sheetName val="Thu 2019-Y tế"/>
      <sheetName val="QT thu 2017"/>
      <sheetName val="DT thuchitiet 2018"/>
      <sheetName val="lg1300-1390- 2018"/>
      <sheetName val="Sheet10"/>
    </sheetNames>
    <sheetDataSet>
      <sheetData sheetId="10">
        <row r="176">
          <cell r="H176">
            <v>50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7"/>
  <sheetViews>
    <sheetView tabSelected="1" zoomScalePageLayoutView="0" workbookViewId="0" topLeftCell="A1">
      <pane xSplit="6" ySplit="7" topLeftCell="K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4" sqref="B4"/>
    </sheetView>
  </sheetViews>
  <sheetFormatPr defaultColWidth="9.140625" defaultRowHeight="15"/>
  <cols>
    <col min="1" max="1" width="7.57421875" style="0" customWidth="1"/>
    <col min="2" max="2" width="32.421875" style="0" customWidth="1"/>
    <col min="3" max="3" width="11.57421875" style="0" bestFit="1" customWidth="1"/>
    <col min="4" max="4" width="9.7109375" style="0" customWidth="1"/>
    <col min="5" max="5" width="8.7109375" style="0" customWidth="1"/>
    <col min="6" max="6" width="11.7109375" style="0" customWidth="1"/>
    <col min="8" max="8" width="13.00390625" style="0" customWidth="1"/>
    <col min="9" max="9" width="10.28125" style="0" customWidth="1"/>
    <col min="10" max="10" width="14.421875" style="0" customWidth="1"/>
    <col min="11" max="12" width="10.57421875" style="0" customWidth="1"/>
    <col min="13" max="13" width="10.421875" style="0" customWidth="1"/>
    <col min="14" max="14" width="9.57421875" style="0" customWidth="1"/>
    <col min="15" max="15" width="13.8515625" style="0" customWidth="1"/>
    <col min="16" max="16" width="15.421875" style="0" customWidth="1"/>
    <col min="17" max="17" width="10.57421875" style="0" customWidth="1"/>
    <col min="18" max="18" width="9.8515625" style="0" customWidth="1"/>
    <col min="19" max="19" width="8.7109375" style="0" bestFit="1" customWidth="1"/>
  </cols>
  <sheetData>
    <row r="1" spans="1:19" ht="15.75">
      <c r="A1" s="1" t="s">
        <v>0</v>
      </c>
      <c r="B1" s="2"/>
      <c r="C1" s="3"/>
      <c r="D1" s="4"/>
      <c r="E1" s="5"/>
      <c r="F1" s="6"/>
      <c r="G1" s="7"/>
      <c r="H1" s="8"/>
      <c r="I1" s="7"/>
      <c r="J1" s="64" t="s">
        <v>1</v>
      </c>
      <c r="K1" s="64"/>
      <c r="L1" s="64"/>
      <c r="M1" s="64"/>
      <c r="N1" s="64"/>
      <c r="O1" s="64"/>
      <c r="P1" s="64"/>
      <c r="Q1" s="64"/>
      <c r="R1" s="64"/>
      <c r="S1" s="8"/>
    </row>
    <row r="2" spans="1:19" ht="15.75">
      <c r="A2" s="8"/>
      <c r="B2" s="65" t="s">
        <v>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8"/>
    </row>
    <row r="3" spans="1:19" ht="15.75">
      <c r="A3" s="66" t="s">
        <v>3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8"/>
    </row>
    <row r="4" spans="1:19" ht="15.75">
      <c r="A4" s="8"/>
      <c r="B4" s="9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67" t="s">
        <v>4</v>
      </c>
      <c r="Q4" s="67"/>
      <c r="R4" s="67"/>
      <c r="S4" s="8"/>
    </row>
    <row r="5" spans="1:19" s="12" customFormat="1" ht="15">
      <c r="A5" s="60" t="s">
        <v>5</v>
      </c>
      <c r="B5" s="60" t="s">
        <v>6</v>
      </c>
      <c r="C5" s="60" t="s">
        <v>7</v>
      </c>
      <c r="D5" s="69" t="s">
        <v>8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1"/>
      <c r="S5" s="11"/>
    </row>
    <row r="6" spans="1:19" s="12" customFormat="1" ht="15.75" customHeight="1">
      <c r="A6" s="68"/>
      <c r="B6" s="68"/>
      <c r="C6" s="68"/>
      <c r="D6" s="56" t="s">
        <v>9</v>
      </c>
      <c r="E6" s="60" t="s">
        <v>10</v>
      </c>
      <c r="F6" s="62" t="s">
        <v>11</v>
      </c>
      <c r="G6" s="56" t="s">
        <v>12</v>
      </c>
      <c r="H6" s="56" t="s">
        <v>13</v>
      </c>
      <c r="I6" s="56" t="s">
        <v>14</v>
      </c>
      <c r="J6" s="56" t="s">
        <v>15</v>
      </c>
      <c r="K6" s="56" t="s">
        <v>16</v>
      </c>
      <c r="L6" s="56" t="s">
        <v>17</v>
      </c>
      <c r="M6" s="56" t="s">
        <v>18</v>
      </c>
      <c r="N6" s="58" t="s">
        <v>8</v>
      </c>
      <c r="O6" s="59"/>
      <c r="P6" s="56" t="s">
        <v>19</v>
      </c>
      <c r="Q6" s="56" t="s">
        <v>20</v>
      </c>
      <c r="R6" s="60" t="s">
        <v>21</v>
      </c>
      <c r="S6" s="11"/>
    </row>
    <row r="7" spans="1:19" s="12" customFormat="1" ht="82.5" customHeight="1">
      <c r="A7" s="61"/>
      <c r="B7" s="61"/>
      <c r="C7" s="61"/>
      <c r="D7" s="57"/>
      <c r="E7" s="61"/>
      <c r="F7" s="63"/>
      <c r="G7" s="57"/>
      <c r="H7" s="57"/>
      <c r="I7" s="57"/>
      <c r="J7" s="57"/>
      <c r="K7" s="57"/>
      <c r="L7" s="57"/>
      <c r="M7" s="57"/>
      <c r="N7" s="13" t="s">
        <v>22</v>
      </c>
      <c r="O7" s="13" t="s">
        <v>23</v>
      </c>
      <c r="P7" s="57"/>
      <c r="Q7" s="57"/>
      <c r="R7" s="61"/>
      <c r="S7" s="14"/>
    </row>
    <row r="8" spans="1:19" ht="15.75">
      <c r="A8" s="15"/>
      <c r="B8" s="16" t="s">
        <v>7</v>
      </c>
      <c r="C8" s="17">
        <f>C9+C64+C89+C107</f>
        <v>5132256</v>
      </c>
      <c r="D8" s="17">
        <f aca="true" t="shared" si="0" ref="D8:R8">D9+D64+D89+D107</f>
        <v>20000</v>
      </c>
      <c r="E8" s="17">
        <f t="shared" si="0"/>
        <v>50000</v>
      </c>
      <c r="F8" s="17">
        <f t="shared" si="0"/>
        <v>224874</v>
      </c>
      <c r="G8" s="17">
        <f t="shared" si="0"/>
        <v>36351</v>
      </c>
      <c r="H8" s="17">
        <f t="shared" si="0"/>
        <v>30000</v>
      </c>
      <c r="I8" s="17">
        <f t="shared" si="0"/>
        <v>75000</v>
      </c>
      <c r="J8" s="17">
        <f t="shared" si="0"/>
        <v>10000</v>
      </c>
      <c r="K8" s="17">
        <f t="shared" si="0"/>
        <v>34000</v>
      </c>
      <c r="L8" s="17">
        <f t="shared" si="0"/>
        <v>302222</v>
      </c>
      <c r="M8" s="17">
        <f t="shared" si="0"/>
        <v>795200</v>
      </c>
      <c r="N8" s="17">
        <f t="shared" si="0"/>
        <v>0</v>
      </c>
      <c r="O8" s="17">
        <f t="shared" si="0"/>
        <v>150000</v>
      </c>
      <c r="P8" s="17">
        <f t="shared" si="0"/>
        <v>70178</v>
      </c>
      <c r="Q8" s="17">
        <f t="shared" si="0"/>
        <v>20000</v>
      </c>
      <c r="R8" s="17">
        <f t="shared" si="0"/>
        <v>294695</v>
      </c>
      <c r="S8" s="18"/>
    </row>
    <row r="9" spans="1:19" ht="15.75">
      <c r="A9" s="19" t="s">
        <v>24</v>
      </c>
      <c r="B9" s="20" t="s">
        <v>25</v>
      </c>
      <c r="C9" s="21">
        <f>SUM(C10:C63)</f>
        <v>2401089</v>
      </c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18"/>
    </row>
    <row r="10" spans="1:19" ht="15.75">
      <c r="A10" s="22">
        <v>1</v>
      </c>
      <c r="B10" s="23" t="s">
        <v>26</v>
      </c>
      <c r="C10" s="24">
        <f>SUM(D10:R10)-N10-O10</f>
        <v>104645</v>
      </c>
      <c r="D10" s="25"/>
      <c r="E10" s="25"/>
      <c r="F10" s="26">
        <v>987</v>
      </c>
      <c r="G10" s="25"/>
      <c r="H10" s="25">
        <v>8185</v>
      </c>
      <c r="I10" s="25">
        <f>25045+200+100+500</f>
        <v>25845</v>
      </c>
      <c r="J10" s="25"/>
      <c r="K10" s="25"/>
      <c r="L10" s="25"/>
      <c r="M10" s="25"/>
      <c r="N10" s="25"/>
      <c r="O10" s="25"/>
      <c r="P10" s="25">
        <v>69628</v>
      </c>
      <c r="Q10" s="25"/>
      <c r="R10" s="25"/>
      <c r="S10" s="8"/>
    </row>
    <row r="11" spans="1:19" ht="15.75">
      <c r="A11" s="22">
        <v>2</v>
      </c>
      <c r="B11" s="23" t="s">
        <v>27</v>
      </c>
      <c r="C11" s="24">
        <f aca="true" t="shared" si="1" ref="C11:C75">SUM(D11:R11)-N11-O11</f>
        <v>44153</v>
      </c>
      <c r="D11" s="25"/>
      <c r="E11" s="25">
        <f>38153+1000+2800</f>
        <v>41953</v>
      </c>
      <c r="F11" s="26"/>
      <c r="G11" s="25"/>
      <c r="H11" s="25"/>
      <c r="I11" s="25"/>
      <c r="J11" s="25"/>
      <c r="K11" s="25"/>
      <c r="L11" s="25">
        <v>1200</v>
      </c>
      <c r="M11" s="25"/>
      <c r="N11" s="25"/>
      <c r="O11" s="25"/>
      <c r="P11" s="25"/>
      <c r="Q11" s="25">
        <v>1000</v>
      </c>
      <c r="R11" s="25"/>
      <c r="S11" s="8"/>
    </row>
    <row r="12" spans="1:19" ht="15.75">
      <c r="A12" s="22">
        <v>3</v>
      </c>
      <c r="B12" s="23" t="s">
        <v>28</v>
      </c>
      <c r="C12" s="24">
        <f t="shared" si="1"/>
        <v>71601</v>
      </c>
      <c r="D12" s="25">
        <f>47231+2500+15770</f>
        <v>65501</v>
      </c>
      <c r="E12" s="25"/>
      <c r="F12" s="26">
        <v>6100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8"/>
    </row>
    <row r="13" spans="1:19" ht="15.75">
      <c r="A13" s="22">
        <v>4</v>
      </c>
      <c r="B13" s="23" t="s">
        <v>29</v>
      </c>
      <c r="C13" s="24">
        <f t="shared" si="1"/>
        <v>4725</v>
      </c>
      <c r="D13" s="25"/>
      <c r="E13" s="25"/>
      <c r="F13" s="26"/>
      <c r="G13" s="25"/>
      <c r="H13" s="25"/>
      <c r="I13" s="25"/>
      <c r="J13" s="25"/>
      <c r="K13" s="25"/>
      <c r="L13" s="25"/>
      <c r="M13" s="25"/>
      <c r="N13" s="25"/>
      <c r="O13" s="25"/>
      <c r="P13" s="25">
        <v>4725</v>
      </c>
      <c r="Q13" s="25"/>
      <c r="R13" s="25"/>
      <c r="S13" s="8"/>
    </row>
    <row r="14" spans="1:19" ht="15.75">
      <c r="A14" s="22">
        <v>5</v>
      </c>
      <c r="B14" s="23" t="s">
        <v>30</v>
      </c>
      <c r="C14" s="24">
        <f t="shared" si="1"/>
        <v>31011</v>
      </c>
      <c r="D14" s="25"/>
      <c r="E14" s="25"/>
      <c r="F14" s="26"/>
      <c r="G14" s="25"/>
      <c r="H14" s="25"/>
      <c r="I14" s="25">
        <v>7418</v>
      </c>
      <c r="J14" s="25"/>
      <c r="K14" s="25"/>
      <c r="L14" s="25"/>
      <c r="M14" s="25">
        <v>4656</v>
      </c>
      <c r="N14" s="25"/>
      <c r="O14" s="25"/>
      <c r="P14" s="25">
        <v>18937</v>
      </c>
      <c r="Q14" s="25"/>
      <c r="R14" s="25"/>
      <c r="S14" s="8"/>
    </row>
    <row r="15" spans="1:19" ht="15.75">
      <c r="A15" s="22">
        <v>6</v>
      </c>
      <c r="B15" s="23" t="s">
        <v>31</v>
      </c>
      <c r="C15" s="24">
        <f t="shared" si="1"/>
        <v>148571</v>
      </c>
      <c r="D15" s="25"/>
      <c r="E15" s="25"/>
      <c r="F15" s="26">
        <v>1100</v>
      </c>
      <c r="G15" s="25"/>
      <c r="H15" s="25"/>
      <c r="I15" s="25"/>
      <c r="J15" s="25"/>
      <c r="K15" s="25"/>
      <c r="L15" s="25"/>
      <c r="M15" s="25">
        <v>117233</v>
      </c>
      <c r="N15" s="25"/>
      <c r="O15" s="25">
        <v>117233</v>
      </c>
      <c r="P15" s="25">
        <v>30238</v>
      </c>
      <c r="Q15" s="25"/>
      <c r="R15" s="25"/>
      <c r="S15" s="8"/>
    </row>
    <row r="16" spans="1:19" ht="15.75">
      <c r="A16" s="22">
        <v>7</v>
      </c>
      <c r="B16" s="23" t="s">
        <v>32</v>
      </c>
      <c r="C16" s="24">
        <f t="shared" si="1"/>
        <v>14025</v>
      </c>
      <c r="D16" s="25"/>
      <c r="E16" s="25"/>
      <c r="F16" s="26"/>
      <c r="G16" s="25"/>
      <c r="H16" s="25"/>
      <c r="I16" s="25"/>
      <c r="J16" s="25"/>
      <c r="K16" s="25"/>
      <c r="L16" s="25"/>
      <c r="M16" s="25">
        <f>300+7712</f>
        <v>8012</v>
      </c>
      <c r="N16" s="25"/>
      <c r="O16" s="25"/>
      <c r="P16" s="25">
        <v>6013</v>
      </c>
      <c r="Q16" s="25"/>
      <c r="R16" s="25"/>
      <c r="S16" s="8"/>
    </row>
    <row r="17" spans="1:19" ht="15.75">
      <c r="A17" s="22">
        <v>8</v>
      </c>
      <c r="B17" s="23" t="s">
        <v>33</v>
      </c>
      <c r="C17" s="24">
        <f t="shared" si="1"/>
        <v>7797</v>
      </c>
      <c r="D17" s="25"/>
      <c r="E17" s="25"/>
      <c r="F17" s="26"/>
      <c r="G17" s="25"/>
      <c r="H17" s="25"/>
      <c r="I17" s="25"/>
      <c r="J17" s="25"/>
      <c r="K17" s="25"/>
      <c r="L17" s="25"/>
      <c r="M17" s="25">
        <v>2386</v>
      </c>
      <c r="N17" s="25"/>
      <c r="O17" s="25"/>
      <c r="P17" s="25">
        <v>5411</v>
      </c>
      <c r="Q17" s="25"/>
      <c r="R17" s="25"/>
      <c r="S17" s="8"/>
    </row>
    <row r="18" spans="1:19" ht="15.75">
      <c r="A18" s="22">
        <v>9</v>
      </c>
      <c r="B18" s="23" t="s">
        <v>34</v>
      </c>
      <c r="C18" s="24">
        <f t="shared" si="1"/>
        <v>13561</v>
      </c>
      <c r="D18" s="25"/>
      <c r="E18" s="25"/>
      <c r="F18" s="26"/>
      <c r="G18" s="25"/>
      <c r="H18" s="25"/>
      <c r="I18" s="25"/>
      <c r="J18" s="25"/>
      <c r="K18" s="25"/>
      <c r="L18" s="25"/>
      <c r="M18" s="25">
        <v>7670</v>
      </c>
      <c r="N18" s="25"/>
      <c r="O18" s="25"/>
      <c r="P18" s="25">
        <v>5891</v>
      </c>
      <c r="Q18" s="25"/>
      <c r="R18" s="25"/>
      <c r="S18" s="8"/>
    </row>
    <row r="19" spans="1:19" ht="15.75">
      <c r="A19" s="22">
        <v>10</v>
      </c>
      <c r="B19" s="23" t="s">
        <v>35</v>
      </c>
      <c r="C19" s="24">
        <f t="shared" si="1"/>
        <v>13301</v>
      </c>
      <c r="D19" s="25"/>
      <c r="E19" s="25"/>
      <c r="F19" s="26"/>
      <c r="G19" s="25">
        <v>7667</v>
      </c>
      <c r="H19" s="25"/>
      <c r="I19" s="25"/>
      <c r="J19" s="25"/>
      <c r="K19" s="25"/>
      <c r="L19" s="25"/>
      <c r="M19" s="25"/>
      <c r="N19" s="25"/>
      <c r="O19" s="25"/>
      <c r="P19" s="25">
        <v>5634</v>
      </c>
      <c r="Q19" s="25"/>
      <c r="R19" s="25"/>
      <c r="S19" s="8"/>
    </row>
    <row r="20" spans="1:19" ht="15.75">
      <c r="A20" s="22">
        <v>11</v>
      </c>
      <c r="B20" s="23" t="s">
        <v>36</v>
      </c>
      <c r="C20" s="24">
        <f t="shared" si="1"/>
        <v>13953</v>
      </c>
      <c r="D20" s="25"/>
      <c r="E20" s="25"/>
      <c r="F20" s="26"/>
      <c r="G20" s="25"/>
      <c r="H20" s="25"/>
      <c r="I20" s="25"/>
      <c r="J20" s="25"/>
      <c r="K20" s="25"/>
      <c r="L20" s="25"/>
      <c r="M20" s="25">
        <v>2897</v>
      </c>
      <c r="N20" s="25"/>
      <c r="O20" s="25"/>
      <c r="P20" s="25">
        <v>11056</v>
      </c>
      <c r="Q20" s="25"/>
      <c r="R20" s="25"/>
      <c r="S20" s="8"/>
    </row>
    <row r="21" spans="1:19" ht="15.75">
      <c r="A21" s="22">
        <v>12</v>
      </c>
      <c r="B21" s="23" t="s">
        <v>37</v>
      </c>
      <c r="C21" s="24">
        <f t="shared" si="1"/>
        <v>9730</v>
      </c>
      <c r="D21" s="25"/>
      <c r="E21" s="25"/>
      <c r="F21" s="26"/>
      <c r="G21" s="25"/>
      <c r="H21" s="25"/>
      <c r="I21" s="25"/>
      <c r="J21" s="25"/>
      <c r="K21" s="25"/>
      <c r="L21" s="25"/>
      <c r="M21" s="25">
        <v>3387</v>
      </c>
      <c r="N21" s="25"/>
      <c r="O21" s="25"/>
      <c r="P21" s="25">
        <v>6343</v>
      </c>
      <c r="Q21" s="25"/>
      <c r="R21" s="25"/>
      <c r="S21" s="8"/>
    </row>
    <row r="22" spans="1:19" ht="15.75">
      <c r="A22" s="22">
        <v>13</v>
      </c>
      <c r="B22" s="23" t="s">
        <v>38</v>
      </c>
      <c r="C22" s="24">
        <f t="shared" si="1"/>
        <v>19066</v>
      </c>
      <c r="D22" s="25"/>
      <c r="E22" s="25"/>
      <c r="F22" s="26"/>
      <c r="G22" s="25"/>
      <c r="H22" s="25"/>
      <c r="I22" s="25"/>
      <c r="J22" s="25"/>
      <c r="K22" s="25"/>
      <c r="L22" s="25"/>
      <c r="M22" s="25">
        <v>12625</v>
      </c>
      <c r="N22" s="25">
        <v>12625</v>
      </c>
      <c r="O22" s="25"/>
      <c r="P22" s="25">
        <v>6441</v>
      </c>
      <c r="Q22" s="25"/>
      <c r="R22" s="25"/>
      <c r="S22" s="7" t="e">
        <f>#REF!-'[1]giao'!H7</f>
        <v>#REF!</v>
      </c>
    </row>
    <row r="23" spans="1:19" ht="15.75">
      <c r="A23" s="22">
        <v>14</v>
      </c>
      <c r="B23" s="23" t="s">
        <v>39</v>
      </c>
      <c r="C23" s="24">
        <f t="shared" si="1"/>
        <v>1018160</v>
      </c>
      <c r="D23" s="25"/>
      <c r="E23" s="25"/>
      <c r="F23" s="26">
        <v>1009859</v>
      </c>
      <c r="G23" s="25"/>
      <c r="H23" s="25"/>
      <c r="I23" s="25"/>
      <c r="J23" s="25"/>
      <c r="K23" s="25"/>
      <c r="L23" s="25"/>
      <c r="M23" s="25"/>
      <c r="N23" s="25"/>
      <c r="O23" s="25"/>
      <c r="P23" s="25">
        <v>7673</v>
      </c>
      <c r="Q23" s="25"/>
      <c r="R23" s="25">
        <v>628</v>
      </c>
      <c r="S23" s="27"/>
    </row>
    <row r="24" spans="1:19" ht="15.75">
      <c r="A24" s="22">
        <v>15</v>
      </c>
      <c r="B24" s="23" t="s">
        <v>40</v>
      </c>
      <c r="C24" s="24">
        <f t="shared" si="1"/>
        <v>278090</v>
      </c>
      <c r="D24" s="25"/>
      <c r="E24" s="25"/>
      <c r="F24" s="26"/>
      <c r="G24" s="25"/>
      <c r="H24" s="25">
        <v>249844</v>
      </c>
      <c r="I24" s="25"/>
      <c r="J24" s="25"/>
      <c r="K24" s="25"/>
      <c r="L24" s="25">
        <v>19000</v>
      </c>
      <c r="M24" s="25"/>
      <c r="N24" s="25"/>
      <c r="O24" s="25"/>
      <c r="P24" s="25">
        <v>6946</v>
      </c>
      <c r="Q24" s="25">
        <v>2300</v>
      </c>
      <c r="R24" s="25"/>
      <c r="S24" s="8"/>
    </row>
    <row r="25" spans="1:19" ht="15.75">
      <c r="A25" s="22">
        <v>16</v>
      </c>
      <c r="B25" s="23" t="s">
        <v>41</v>
      </c>
      <c r="C25" s="24">
        <f t="shared" si="1"/>
        <v>78503</v>
      </c>
      <c r="D25" s="25"/>
      <c r="E25" s="25"/>
      <c r="F25" s="26">
        <v>16597</v>
      </c>
      <c r="G25" s="25"/>
      <c r="H25" s="25"/>
      <c r="I25" s="25"/>
      <c r="J25" s="25"/>
      <c r="K25" s="25"/>
      <c r="L25" s="25"/>
      <c r="M25" s="25">
        <v>4574</v>
      </c>
      <c r="N25" s="25"/>
      <c r="O25" s="25"/>
      <c r="P25" s="25">
        <v>8507</v>
      </c>
      <c r="Q25" s="25">
        <v>48825</v>
      </c>
      <c r="R25" s="25"/>
      <c r="S25" s="8"/>
    </row>
    <row r="26" spans="1:19" ht="15.75">
      <c r="A26" s="22">
        <v>17</v>
      </c>
      <c r="B26" s="23" t="s">
        <v>42</v>
      </c>
      <c r="C26" s="24">
        <f t="shared" si="1"/>
        <v>139350</v>
      </c>
      <c r="D26" s="25"/>
      <c r="E26" s="25"/>
      <c r="F26" s="26">
        <v>4524</v>
      </c>
      <c r="G26" s="25"/>
      <c r="H26" s="25">
        <v>395</v>
      </c>
      <c r="I26" s="25">
        <f>93462-7225</f>
        <v>86237</v>
      </c>
      <c r="J26" s="25"/>
      <c r="K26" s="25">
        <v>39937</v>
      </c>
      <c r="L26" s="25"/>
      <c r="M26" s="25">
        <v>1870</v>
      </c>
      <c r="N26" s="25"/>
      <c r="O26" s="25"/>
      <c r="P26" s="25">
        <v>6387</v>
      </c>
      <c r="Q26" s="25"/>
      <c r="R26" s="25"/>
      <c r="S26" s="8"/>
    </row>
    <row r="27" spans="1:19" ht="15.75">
      <c r="A27" s="22">
        <v>18</v>
      </c>
      <c r="B27" s="23" t="s">
        <v>43</v>
      </c>
      <c r="C27" s="24">
        <f t="shared" si="1"/>
        <v>135690</v>
      </c>
      <c r="D27" s="25"/>
      <c r="E27" s="25"/>
      <c r="F27" s="26"/>
      <c r="G27" s="25"/>
      <c r="H27" s="25"/>
      <c r="I27" s="25"/>
      <c r="J27" s="25"/>
      <c r="K27" s="25"/>
      <c r="L27" s="25">
        <v>38918</v>
      </c>
      <c r="M27" s="25">
        <v>89174</v>
      </c>
      <c r="N27" s="25"/>
      <c r="O27" s="25"/>
      <c r="P27" s="25">
        <v>7598</v>
      </c>
      <c r="Q27" s="25"/>
      <c r="R27" s="25"/>
      <c r="S27" s="8"/>
    </row>
    <row r="28" spans="1:19" ht="15.75">
      <c r="A28" s="22">
        <v>19</v>
      </c>
      <c r="B28" s="23" t="s">
        <v>44</v>
      </c>
      <c r="C28" s="24">
        <f t="shared" si="1"/>
        <v>14100</v>
      </c>
      <c r="D28" s="25"/>
      <c r="E28" s="25"/>
      <c r="F28" s="26"/>
      <c r="G28" s="25"/>
      <c r="H28" s="25"/>
      <c r="I28" s="25"/>
      <c r="J28" s="25"/>
      <c r="K28" s="25"/>
      <c r="L28" s="25"/>
      <c r="M28" s="25">
        <v>7828</v>
      </c>
      <c r="N28" s="25"/>
      <c r="O28" s="25"/>
      <c r="P28" s="25">
        <v>6272</v>
      </c>
      <c r="Q28" s="25"/>
      <c r="R28" s="25"/>
      <c r="S28" s="8"/>
    </row>
    <row r="29" spans="1:19" ht="15.75">
      <c r="A29" s="22">
        <v>20</v>
      </c>
      <c r="B29" s="23" t="s">
        <v>45</v>
      </c>
      <c r="C29" s="24">
        <f t="shared" si="1"/>
        <v>24488</v>
      </c>
      <c r="D29" s="25"/>
      <c r="E29" s="25"/>
      <c r="F29" s="26">
        <v>0</v>
      </c>
      <c r="G29" s="25"/>
      <c r="H29" s="25"/>
      <c r="I29" s="25">
        <v>2345</v>
      </c>
      <c r="J29" s="25"/>
      <c r="K29" s="25"/>
      <c r="L29" s="25"/>
      <c r="M29" s="25">
        <v>3581</v>
      </c>
      <c r="N29" s="25"/>
      <c r="O29" s="25"/>
      <c r="P29" s="25">
        <v>10197</v>
      </c>
      <c r="Q29" s="25">
        <v>365</v>
      </c>
      <c r="R29" s="25">
        <v>8000</v>
      </c>
      <c r="S29" s="8"/>
    </row>
    <row r="30" spans="1:19" ht="15.75">
      <c r="A30" s="22">
        <v>21</v>
      </c>
      <c r="B30" s="23" t="s">
        <v>46</v>
      </c>
      <c r="C30" s="24">
        <f t="shared" si="1"/>
        <v>9233</v>
      </c>
      <c r="D30" s="25"/>
      <c r="E30" s="25"/>
      <c r="F30" s="26"/>
      <c r="G30" s="25"/>
      <c r="H30" s="25"/>
      <c r="I30" s="25"/>
      <c r="J30" s="25"/>
      <c r="K30" s="25"/>
      <c r="L30" s="25"/>
      <c r="M30" s="25"/>
      <c r="N30" s="25"/>
      <c r="O30" s="25"/>
      <c r="P30" s="25">
        <v>9233</v>
      </c>
      <c r="Q30" s="25"/>
      <c r="R30" s="25"/>
      <c r="S30" s="8"/>
    </row>
    <row r="31" spans="1:19" ht="15.75">
      <c r="A31" s="22">
        <v>22</v>
      </c>
      <c r="B31" s="23" t="s">
        <v>47</v>
      </c>
      <c r="C31" s="24">
        <f t="shared" si="1"/>
        <v>90987</v>
      </c>
      <c r="D31" s="25"/>
      <c r="E31" s="25"/>
      <c r="F31" s="26"/>
      <c r="G31" s="25"/>
      <c r="H31" s="25"/>
      <c r="I31" s="25"/>
      <c r="J31" s="25">
        <v>90987</v>
      </c>
      <c r="K31" s="25"/>
      <c r="L31" s="25"/>
      <c r="M31" s="25"/>
      <c r="N31" s="25"/>
      <c r="O31" s="25"/>
      <c r="P31" s="25"/>
      <c r="Q31" s="25"/>
      <c r="R31" s="25"/>
      <c r="S31" s="8"/>
    </row>
    <row r="32" spans="1:19" ht="15.75">
      <c r="A32" s="22">
        <v>23</v>
      </c>
      <c r="B32" s="23" t="s">
        <v>48</v>
      </c>
      <c r="C32" s="24">
        <f t="shared" si="1"/>
        <v>2516</v>
      </c>
      <c r="D32" s="25"/>
      <c r="E32" s="25"/>
      <c r="F32" s="26"/>
      <c r="G32" s="25"/>
      <c r="H32" s="25"/>
      <c r="I32" s="25"/>
      <c r="J32" s="28"/>
      <c r="K32" s="25"/>
      <c r="L32" s="25"/>
      <c r="M32" s="25"/>
      <c r="N32" s="25"/>
      <c r="O32" s="25"/>
      <c r="P32" s="25">
        <v>2516</v>
      </c>
      <c r="Q32" s="25"/>
      <c r="R32" s="25"/>
      <c r="S32" s="8"/>
    </row>
    <row r="33" spans="1:19" ht="15.75">
      <c r="A33" s="22">
        <v>24</v>
      </c>
      <c r="B33" s="23" t="s">
        <v>49</v>
      </c>
      <c r="C33" s="24">
        <f t="shared" si="1"/>
        <v>8728</v>
      </c>
      <c r="D33" s="25"/>
      <c r="E33" s="25"/>
      <c r="F33" s="26"/>
      <c r="G33" s="25"/>
      <c r="H33" s="25"/>
      <c r="I33" s="25"/>
      <c r="J33" s="25"/>
      <c r="K33" s="25"/>
      <c r="L33" s="25"/>
      <c r="M33" s="25">
        <v>2949</v>
      </c>
      <c r="N33" s="25"/>
      <c r="O33" s="25"/>
      <c r="P33" s="25">
        <v>5779</v>
      </c>
      <c r="Q33" s="25"/>
      <c r="R33" s="25"/>
      <c r="S33" s="8"/>
    </row>
    <row r="34" spans="1:19" ht="15.75">
      <c r="A34" s="22">
        <v>25</v>
      </c>
      <c r="B34" s="23" t="s">
        <v>50</v>
      </c>
      <c r="C34" s="24">
        <f t="shared" si="1"/>
        <v>6635</v>
      </c>
      <c r="D34" s="25"/>
      <c r="E34" s="25"/>
      <c r="F34" s="26"/>
      <c r="G34" s="25"/>
      <c r="H34" s="25"/>
      <c r="I34" s="25">
        <v>444</v>
      </c>
      <c r="J34" s="25"/>
      <c r="K34" s="25"/>
      <c r="L34" s="25"/>
      <c r="M34" s="25"/>
      <c r="N34" s="25"/>
      <c r="O34" s="25"/>
      <c r="P34" s="25">
        <v>6047</v>
      </c>
      <c r="Q34" s="25">
        <v>144</v>
      </c>
      <c r="R34" s="25"/>
      <c r="S34" s="8"/>
    </row>
    <row r="35" spans="1:19" ht="15.75">
      <c r="A35" s="22">
        <v>26</v>
      </c>
      <c r="B35" s="23" t="s">
        <v>51</v>
      </c>
      <c r="C35" s="24">
        <f t="shared" si="1"/>
        <v>15460</v>
      </c>
      <c r="D35" s="25"/>
      <c r="E35" s="25"/>
      <c r="F35" s="26"/>
      <c r="G35" s="25"/>
      <c r="H35" s="25"/>
      <c r="I35" s="25">
        <v>9811</v>
      </c>
      <c r="J35" s="25"/>
      <c r="K35" s="25"/>
      <c r="L35" s="25"/>
      <c r="M35" s="25">
        <v>1397</v>
      </c>
      <c r="N35" s="25"/>
      <c r="O35" s="25"/>
      <c r="P35" s="25">
        <v>4252</v>
      </c>
      <c r="Q35" s="25"/>
      <c r="R35" s="25"/>
      <c r="S35" s="8"/>
    </row>
    <row r="36" spans="1:19" ht="15.75">
      <c r="A36" s="22">
        <v>27</v>
      </c>
      <c r="B36" s="23" t="s">
        <v>52</v>
      </c>
      <c r="C36" s="24">
        <f t="shared" si="1"/>
        <v>8292</v>
      </c>
      <c r="D36" s="25"/>
      <c r="E36" s="25"/>
      <c r="F36" s="26"/>
      <c r="G36" s="25"/>
      <c r="H36" s="25"/>
      <c r="I36" s="25">
        <v>5088</v>
      </c>
      <c r="J36" s="25"/>
      <c r="K36" s="25"/>
      <c r="L36" s="25"/>
      <c r="M36" s="25"/>
      <c r="N36" s="25"/>
      <c r="O36" s="25"/>
      <c r="P36" s="25">
        <v>3204</v>
      </c>
      <c r="Q36" s="25"/>
      <c r="R36" s="25"/>
      <c r="S36" s="8"/>
    </row>
    <row r="37" spans="1:19" ht="15.75">
      <c r="A37" s="22">
        <v>28</v>
      </c>
      <c r="B37" s="23" t="s">
        <v>53</v>
      </c>
      <c r="C37" s="24">
        <f t="shared" si="1"/>
        <v>6110</v>
      </c>
      <c r="D37" s="25"/>
      <c r="E37" s="25"/>
      <c r="F37" s="26"/>
      <c r="G37" s="25"/>
      <c r="H37" s="25"/>
      <c r="I37" s="25"/>
      <c r="J37" s="25"/>
      <c r="K37" s="25"/>
      <c r="L37" s="25"/>
      <c r="M37" s="25">
        <v>1380</v>
      </c>
      <c r="N37" s="25"/>
      <c r="O37" s="25"/>
      <c r="P37" s="28">
        <v>4730</v>
      </c>
      <c r="Q37" s="25"/>
      <c r="R37" s="25"/>
      <c r="S37" s="8"/>
    </row>
    <row r="38" spans="1:19" ht="15.75">
      <c r="A38" s="22">
        <v>29</v>
      </c>
      <c r="B38" s="23" t="s">
        <v>54</v>
      </c>
      <c r="C38" s="24">
        <f t="shared" si="1"/>
        <v>3609</v>
      </c>
      <c r="D38" s="25"/>
      <c r="E38" s="25"/>
      <c r="F38" s="26"/>
      <c r="G38" s="25"/>
      <c r="H38" s="25"/>
      <c r="I38" s="25"/>
      <c r="J38" s="25"/>
      <c r="K38" s="25"/>
      <c r="L38" s="25"/>
      <c r="M38" s="25"/>
      <c r="N38" s="25"/>
      <c r="O38" s="25"/>
      <c r="P38" s="25">
        <v>3609</v>
      </c>
      <c r="Q38" s="25"/>
      <c r="R38" s="25"/>
      <c r="S38" s="8"/>
    </row>
    <row r="39" spans="1:19" ht="15.75">
      <c r="A39" s="22">
        <v>30</v>
      </c>
      <c r="B39" s="23" t="s">
        <v>55</v>
      </c>
      <c r="C39" s="24">
        <f t="shared" si="1"/>
        <v>906</v>
      </c>
      <c r="D39" s="25"/>
      <c r="E39" s="25"/>
      <c r="F39" s="26"/>
      <c r="G39" s="25"/>
      <c r="H39" s="25"/>
      <c r="I39" s="25"/>
      <c r="J39" s="25"/>
      <c r="K39" s="25"/>
      <c r="L39" s="25"/>
      <c r="M39" s="25"/>
      <c r="N39" s="25"/>
      <c r="O39" s="25"/>
      <c r="P39" s="25">
        <v>906</v>
      </c>
      <c r="Q39" s="25"/>
      <c r="R39" s="25"/>
      <c r="S39" s="8"/>
    </row>
    <row r="40" spans="1:19" ht="31.5">
      <c r="A40" s="22">
        <v>31</v>
      </c>
      <c r="B40" s="23" t="s">
        <v>56</v>
      </c>
      <c r="C40" s="24">
        <f t="shared" si="1"/>
        <v>500</v>
      </c>
      <c r="D40" s="25"/>
      <c r="E40" s="25"/>
      <c r="F40" s="26"/>
      <c r="G40" s="25"/>
      <c r="H40" s="25"/>
      <c r="I40" s="25"/>
      <c r="J40" s="25"/>
      <c r="K40" s="25"/>
      <c r="L40" s="25"/>
      <c r="M40" s="25"/>
      <c r="N40" s="25"/>
      <c r="O40" s="25"/>
      <c r="P40" s="25">
        <v>500</v>
      </c>
      <c r="Q40" s="25"/>
      <c r="R40" s="25"/>
      <c r="S40" s="8"/>
    </row>
    <row r="41" spans="1:19" ht="15.75">
      <c r="A41" s="22">
        <v>32</v>
      </c>
      <c r="B41" s="23" t="s">
        <v>57</v>
      </c>
      <c r="C41" s="24">
        <f t="shared" si="1"/>
        <v>3154</v>
      </c>
      <c r="D41" s="25"/>
      <c r="E41" s="25"/>
      <c r="F41" s="26"/>
      <c r="G41" s="25"/>
      <c r="H41" s="25"/>
      <c r="I41" s="25">
        <v>2295</v>
      </c>
      <c r="J41" s="25"/>
      <c r="K41" s="25"/>
      <c r="L41" s="25"/>
      <c r="M41" s="25"/>
      <c r="N41" s="25"/>
      <c r="O41" s="25"/>
      <c r="P41" s="25">
        <v>859</v>
      </c>
      <c r="Q41" s="25"/>
      <c r="R41" s="25"/>
      <c r="S41" s="8"/>
    </row>
    <row r="42" spans="1:19" ht="15.75">
      <c r="A42" s="22">
        <v>33</v>
      </c>
      <c r="B42" s="23" t="s">
        <v>58</v>
      </c>
      <c r="C42" s="24">
        <f t="shared" si="1"/>
        <v>1288</v>
      </c>
      <c r="D42" s="25"/>
      <c r="E42" s="25"/>
      <c r="F42" s="26"/>
      <c r="G42" s="25"/>
      <c r="H42" s="25"/>
      <c r="I42" s="25">
        <v>604</v>
      </c>
      <c r="J42" s="25"/>
      <c r="K42" s="25"/>
      <c r="L42" s="25"/>
      <c r="M42" s="25"/>
      <c r="N42" s="25"/>
      <c r="O42" s="25"/>
      <c r="P42" s="25">
        <v>684</v>
      </c>
      <c r="Q42" s="25"/>
      <c r="R42" s="25"/>
      <c r="S42" s="8"/>
    </row>
    <row r="43" spans="1:19" ht="15.75">
      <c r="A43" s="22">
        <v>34</v>
      </c>
      <c r="B43" s="23" t="s">
        <v>59</v>
      </c>
      <c r="C43" s="24">
        <f t="shared" si="1"/>
        <v>690</v>
      </c>
      <c r="D43" s="25"/>
      <c r="E43" s="25"/>
      <c r="F43" s="26"/>
      <c r="G43" s="25"/>
      <c r="H43" s="25"/>
      <c r="I43" s="25"/>
      <c r="J43" s="25"/>
      <c r="K43" s="25"/>
      <c r="L43" s="25"/>
      <c r="M43" s="25"/>
      <c r="N43" s="25"/>
      <c r="O43" s="25"/>
      <c r="P43" s="25">
        <v>690</v>
      </c>
      <c r="Q43" s="25"/>
      <c r="R43" s="25"/>
      <c r="S43" s="8"/>
    </row>
    <row r="44" spans="1:19" ht="15.75">
      <c r="A44" s="22">
        <v>35</v>
      </c>
      <c r="B44" s="23" t="s">
        <v>60</v>
      </c>
      <c r="C44" s="24">
        <f t="shared" si="1"/>
        <v>1964</v>
      </c>
      <c r="D44" s="25"/>
      <c r="E44" s="25"/>
      <c r="F44" s="26"/>
      <c r="G44" s="25"/>
      <c r="H44" s="25"/>
      <c r="I44" s="25"/>
      <c r="J44" s="25"/>
      <c r="K44" s="25"/>
      <c r="L44" s="25"/>
      <c r="M44" s="25"/>
      <c r="N44" s="25"/>
      <c r="O44" s="25"/>
      <c r="P44" s="25">
        <v>1964</v>
      </c>
      <c r="Q44" s="25"/>
      <c r="R44" s="25"/>
      <c r="S44" s="8"/>
    </row>
    <row r="45" spans="1:19" ht="15.75">
      <c r="A45" s="22">
        <v>36</v>
      </c>
      <c r="B45" s="23" t="s">
        <v>61</v>
      </c>
      <c r="C45" s="24">
        <f t="shared" si="1"/>
        <v>1219</v>
      </c>
      <c r="D45" s="25"/>
      <c r="E45" s="25"/>
      <c r="F45" s="26"/>
      <c r="G45" s="25"/>
      <c r="H45" s="25"/>
      <c r="I45" s="25"/>
      <c r="J45" s="25"/>
      <c r="K45" s="25"/>
      <c r="L45" s="25"/>
      <c r="M45" s="25"/>
      <c r="N45" s="25"/>
      <c r="O45" s="25"/>
      <c r="P45" s="25">
        <v>1219</v>
      </c>
      <c r="Q45" s="25"/>
      <c r="R45" s="25"/>
      <c r="S45" s="8"/>
    </row>
    <row r="46" spans="1:19" ht="15.75">
      <c r="A46" s="22">
        <v>37</v>
      </c>
      <c r="B46" s="23" t="s">
        <v>62</v>
      </c>
      <c r="C46" s="24">
        <f t="shared" si="1"/>
        <v>924</v>
      </c>
      <c r="D46" s="25"/>
      <c r="E46" s="25"/>
      <c r="F46" s="26">
        <v>165</v>
      </c>
      <c r="G46" s="25"/>
      <c r="H46" s="25"/>
      <c r="I46" s="25"/>
      <c r="J46" s="25"/>
      <c r="K46" s="25"/>
      <c r="L46" s="25"/>
      <c r="M46" s="25"/>
      <c r="N46" s="25"/>
      <c r="O46" s="25"/>
      <c r="P46" s="25">
        <v>759</v>
      </c>
      <c r="Q46" s="25"/>
      <c r="R46" s="25"/>
      <c r="S46" s="8"/>
    </row>
    <row r="47" spans="1:19" ht="15.75">
      <c r="A47" s="22">
        <v>38</v>
      </c>
      <c r="B47" s="23" t="s">
        <v>63</v>
      </c>
      <c r="C47" s="24">
        <f t="shared" si="1"/>
        <v>719</v>
      </c>
      <c r="D47" s="25"/>
      <c r="E47" s="25"/>
      <c r="F47" s="26"/>
      <c r="G47" s="25"/>
      <c r="H47" s="25"/>
      <c r="I47" s="25"/>
      <c r="J47" s="25"/>
      <c r="K47" s="25"/>
      <c r="L47" s="25"/>
      <c r="M47" s="25"/>
      <c r="N47" s="25"/>
      <c r="O47" s="25"/>
      <c r="P47" s="25">
        <v>719</v>
      </c>
      <c r="Q47" s="25"/>
      <c r="R47" s="25"/>
      <c r="S47" s="8"/>
    </row>
    <row r="48" spans="1:19" ht="15.75">
      <c r="A48" s="22">
        <v>39</v>
      </c>
      <c r="B48" s="23" t="s">
        <v>64</v>
      </c>
      <c r="C48" s="24">
        <f t="shared" si="1"/>
        <v>460</v>
      </c>
      <c r="D48" s="25"/>
      <c r="E48" s="25"/>
      <c r="F48" s="26"/>
      <c r="G48" s="25"/>
      <c r="H48" s="25"/>
      <c r="I48" s="25"/>
      <c r="J48" s="25"/>
      <c r="K48" s="25"/>
      <c r="L48" s="25"/>
      <c r="M48" s="25"/>
      <c r="N48" s="25"/>
      <c r="O48" s="25"/>
      <c r="P48" s="25">
        <v>460</v>
      </c>
      <c r="Q48" s="25"/>
      <c r="R48" s="25"/>
      <c r="S48" s="8"/>
    </row>
    <row r="49" spans="1:19" ht="15.75">
      <c r="A49" s="22">
        <v>40</v>
      </c>
      <c r="B49" s="23" t="s">
        <v>65</v>
      </c>
      <c r="C49" s="24">
        <f t="shared" si="1"/>
        <v>460</v>
      </c>
      <c r="D49" s="25"/>
      <c r="E49" s="25"/>
      <c r="F49" s="26"/>
      <c r="G49" s="25"/>
      <c r="H49" s="25"/>
      <c r="I49" s="25"/>
      <c r="J49" s="25"/>
      <c r="K49" s="25"/>
      <c r="L49" s="25"/>
      <c r="M49" s="25"/>
      <c r="N49" s="25"/>
      <c r="O49" s="25"/>
      <c r="P49" s="25">
        <v>460</v>
      </c>
      <c r="Q49" s="25"/>
      <c r="R49" s="25"/>
      <c r="S49" s="8"/>
    </row>
    <row r="50" spans="1:19" ht="31.5">
      <c r="A50" s="22">
        <v>41</v>
      </c>
      <c r="B50" s="23" t="s">
        <v>66</v>
      </c>
      <c r="C50" s="24">
        <f t="shared" si="1"/>
        <v>584</v>
      </c>
      <c r="D50" s="25"/>
      <c r="E50" s="25"/>
      <c r="F50" s="26"/>
      <c r="G50" s="25"/>
      <c r="H50" s="25"/>
      <c r="I50" s="25"/>
      <c r="J50" s="25"/>
      <c r="K50" s="25"/>
      <c r="L50" s="25"/>
      <c r="M50" s="25"/>
      <c r="N50" s="25"/>
      <c r="O50" s="25"/>
      <c r="P50" s="25">
        <v>584</v>
      </c>
      <c r="Q50" s="25"/>
      <c r="R50" s="25"/>
      <c r="S50" s="8"/>
    </row>
    <row r="51" spans="1:19" ht="15.75">
      <c r="A51" s="22">
        <v>42</v>
      </c>
      <c r="B51" s="23" t="s">
        <v>67</v>
      </c>
      <c r="C51" s="24">
        <f t="shared" si="1"/>
        <v>653</v>
      </c>
      <c r="D51" s="25"/>
      <c r="E51" s="25"/>
      <c r="F51" s="26"/>
      <c r="G51" s="25"/>
      <c r="H51" s="25"/>
      <c r="I51" s="25"/>
      <c r="J51" s="25"/>
      <c r="K51" s="25"/>
      <c r="L51" s="25"/>
      <c r="M51" s="25"/>
      <c r="N51" s="25"/>
      <c r="O51" s="25"/>
      <c r="P51" s="25">
        <v>653</v>
      </c>
      <c r="Q51" s="25"/>
      <c r="R51" s="25"/>
      <c r="S51" s="8"/>
    </row>
    <row r="52" spans="1:19" ht="15.75">
      <c r="A52" s="22">
        <v>43</v>
      </c>
      <c r="B52" s="23" t="s">
        <v>68</v>
      </c>
      <c r="C52" s="24">
        <f t="shared" si="1"/>
        <v>8178</v>
      </c>
      <c r="D52" s="25"/>
      <c r="E52" s="25"/>
      <c r="F52" s="26"/>
      <c r="G52" s="25"/>
      <c r="H52" s="25"/>
      <c r="I52" s="25"/>
      <c r="J52" s="25"/>
      <c r="K52" s="25"/>
      <c r="L52" s="25"/>
      <c r="M52" s="25"/>
      <c r="N52" s="25"/>
      <c r="O52" s="25"/>
      <c r="P52" s="25">
        <v>8178</v>
      </c>
      <c r="Q52" s="25"/>
      <c r="R52" s="25"/>
      <c r="S52" s="8"/>
    </row>
    <row r="53" spans="1:19" ht="31.5">
      <c r="A53" s="22">
        <v>44</v>
      </c>
      <c r="B53" s="23" t="s">
        <v>69</v>
      </c>
      <c r="C53" s="24">
        <f t="shared" si="1"/>
        <v>805</v>
      </c>
      <c r="D53" s="25"/>
      <c r="E53" s="25"/>
      <c r="F53" s="26"/>
      <c r="G53" s="25"/>
      <c r="H53" s="25"/>
      <c r="I53" s="25"/>
      <c r="J53" s="25"/>
      <c r="K53" s="25"/>
      <c r="L53" s="25"/>
      <c r="M53" s="25"/>
      <c r="N53" s="25"/>
      <c r="O53" s="25"/>
      <c r="P53" s="25">
        <v>805</v>
      </c>
      <c r="Q53" s="25"/>
      <c r="R53" s="25"/>
      <c r="S53" s="8"/>
    </row>
    <row r="54" spans="1:19" ht="15.75">
      <c r="A54" s="22">
        <v>45</v>
      </c>
      <c r="B54" s="29" t="s">
        <v>70</v>
      </c>
      <c r="C54" s="24">
        <f t="shared" si="1"/>
        <v>710</v>
      </c>
      <c r="D54" s="25"/>
      <c r="E54" s="25"/>
      <c r="F54" s="26"/>
      <c r="G54" s="25"/>
      <c r="H54" s="25"/>
      <c r="I54" s="25"/>
      <c r="J54" s="25"/>
      <c r="K54" s="25"/>
      <c r="L54" s="25"/>
      <c r="M54" s="25"/>
      <c r="N54" s="25"/>
      <c r="O54" s="25"/>
      <c r="P54" s="25">
        <v>710</v>
      </c>
      <c r="Q54" s="25"/>
      <c r="R54" s="25"/>
      <c r="S54" s="8"/>
    </row>
    <row r="55" spans="1:19" ht="15.75">
      <c r="A55" s="22">
        <v>46</v>
      </c>
      <c r="B55" s="30" t="s">
        <v>71</v>
      </c>
      <c r="C55" s="24">
        <f t="shared" si="1"/>
        <v>1119</v>
      </c>
      <c r="D55" s="25"/>
      <c r="E55" s="25"/>
      <c r="F55" s="26">
        <v>300</v>
      </c>
      <c r="G55" s="25"/>
      <c r="H55" s="25"/>
      <c r="I55" s="25"/>
      <c r="J55" s="25"/>
      <c r="K55" s="25"/>
      <c r="L55" s="25"/>
      <c r="M55" s="25"/>
      <c r="N55" s="25"/>
      <c r="O55" s="25"/>
      <c r="P55" s="25">
        <v>819</v>
      </c>
      <c r="Q55" s="25"/>
      <c r="R55" s="25"/>
      <c r="S55" s="8"/>
    </row>
    <row r="56" spans="1:19" ht="15.75">
      <c r="A56" s="22">
        <v>47</v>
      </c>
      <c r="B56" s="30" t="s">
        <v>72</v>
      </c>
      <c r="C56" s="24">
        <f t="shared" si="1"/>
        <v>588</v>
      </c>
      <c r="D56" s="25"/>
      <c r="E56" s="25"/>
      <c r="F56" s="26"/>
      <c r="G56" s="25"/>
      <c r="H56" s="25"/>
      <c r="I56" s="25"/>
      <c r="J56" s="25"/>
      <c r="K56" s="25"/>
      <c r="L56" s="25"/>
      <c r="M56" s="25"/>
      <c r="N56" s="25"/>
      <c r="O56" s="25"/>
      <c r="P56" s="25">
        <v>588</v>
      </c>
      <c r="Q56" s="25"/>
      <c r="R56" s="25"/>
      <c r="S56" s="8"/>
    </row>
    <row r="57" spans="1:19" ht="15.75">
      <c r="A57" s="22">
        <v>48</v>
      </c>
      <c r="B57" s="30" t="s">
        <v>73</v>
      </c>
      <c r="C57" s="24">
        <f t="shared" si="1"/>
        <v>527</v>
      </c>
      <c r="D57" s="25"/>
      <c r="E57" s="25"/>
      <c r="F57" s="26"/>
      <c r="G57" s="25"/>
      <c r="H57" s="25"/>
      <c r="I57" s="25"/>
      <c r="J57" s="25"/>
      <c r="K57" s="25"/>
      <c r="L57" s="25"/>
      <c r="M57" s="25"/>
      <c r="N57" s="25"/>
      <c r="O57" s="25"/>
      <c r="P57" s="25">
        <v>527</v>
      </c>
      <c r="Q57" s="25"/>
      <c r="R57" s="25"/>
      <c r="S57" s="8"/>
    </row>
    <row r="58" spans="1:19" ht="15.75">
      <c r="A58" s="22">
        <v>49</v>
      </c>
      <c r="B58" s="23" t="s">
        <v>74</v>
      </c>
      <c r="C58" s="24">
        <f t="shared" si="1"/>
        <v>9307</v>
      </c>
      <c r="D58" s="25"/>
      <c r="E58" s="25"/>
      <c r="F58" s="26"/>
      <c r="G58" s="25"/>
      <c r="H58" s="25"/>
      <c r="I58" s="25"/>
      <c r="J58" s="25"/>
      <c r="K58" s="25"/>
      <c r="L58" s="25"/>
      <c r="M58" s="25">
        <v>8508</v>
      </c>
      <c r="N58" s="25"/>
      <c r="O58" s="25"/>
      <c r="P58" s="25">
        <v>799</v>
      </c>
      <c r="Q58" s="25"/>
      <c r="R58" s="25"/>
      <c r="S58" s="8"/>
    </row>
    <row r="59" spans="1:19" ht="15.75">
      <c r="A59" s="22">
        <v>50</v>
      </c>
      <c r="B59" s="23" t="s">
        <v>75</v>
      </c>
      <c r="C59" s="24">
        <f t="shared" si="1"/>
        <v>8477</v>
      </c>
      <c r="D59" s="25"/>
      <c r="E59" s="25"/>
      <c r="F59" s="26"/>
      <c r="G59" s="25">
        <v>8477</v>
      </c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8"/>
    </row>
    <row r="60" spans="1:19" ht="15.75">
      <c r="A60" s="22">
        <v>51</v>
      </c>
      <c r="B60" s="23" t="s">
        <v>76</v>
      </c>
      <c r="C60" s="24">
        <f t="shared" si="1"/>
        <v>7046</v>
      </c>
      <c r="D60" s="25"/>
      <c r="E60" s="25"/>
      <c r="F60" s="26"/>
      <c r="G60" s="25"/>
      <c r="H60" s="25"/>
      <c r="I60" s="25"/>
      <c r="J60" s="25"/>
      <c r="K60" s="25"/>
      <c r="L60" s="25"/>
      <c r="M60" s="25">
        <v>1459</v>
      </c>
      <c r="N60" s="25"/>
      <c r="O60" s="25"/>
      <c r="P60" s="25">
        <f>5487+100</f>
        <v>5587</v>
      </c>
      <c r="Q60" s="25"/>
      <c r="R60" s="25"/>
      <c r="S60" s="8"/>
    </row>
    <row r="61" spans="1:19" ht="15.75">
      <c r="A61" s="22">
        <v>52</v>
      </c>
      <c r="B61" s="23" t="s">
        <v>77</v>
      </c>
      <c r="C61" s="24">
        <f t="shared" si="1"/>
        <v>4347</v>
      </c>
      <c r="D61" s="25"/>
      <c r="E61" s="25"/>
      <c r="F61" s="26">
        <v>4347</v>
      </c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8"/>
    </row>
    <row r="62" spans="1:19" ht="15.75">
      <c r="A62" s="22">
        <v>53</v>
      </c>
      <c r="B62" s="31" t="s">
        <v>78</v>
      </c>
      <c r="C62" s="24">
        <f t="shared" si="1"/>
        <v>10374</v>
      </c>
      <c r="D62" s="25"/>
      <c r="E62" s="25"/>
      <c r="F62" s="26"/>
      <c r="G62" s="25"/>
      <c r="H62" s="25">
        <v>2662</v>
      </c>
      <c r="I62" s="25"/>
      <c r="J62" s="25"/>
      <c r="K62" s="25"/>
      <c r="L62" s="25"/>
      <c r="M62" s="25"/>
      <c r="N62" s="25"/>
      <c r="O62" s="25"/>
      <c r="P62" s="25">
        <f>7548+164</f>
        <v>7712</v>
      </c>
      <c r="Q62" s="25"/>
      <c r="R62" s="25"/>
      <c r="S62" s="8"/>
    </row>
    <row r="63" spans="1:19" ht="15.75">
      <c r="A63" s="22">
        <v>54</v>
      </c>
      <c r="B63" s="31" t="s">
        <v>79</v>
      </c>
      <c r="C63" s="24">
        <f t="shared" si="1"/>
        <v>0</v>
      </c>
      <c r="D63" s="25"/>
      <c r="E63" s="25"/>
      <c r="F63" s="26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8"/>
    </row>
    <row r="64" spans="1:19" s="12" customFormat="1" ht="15.75">
      <c r="A64" s="32" t="s">
        <v>80</v>
      </c>
      <c r="B64" s="33" t="s">
        <v>81</v>
      </c>
      <c r="C64" s="34">
        <f>SUM(C65:C88)</f>
        <v>768647</v>
      </c>
      <c r="D64" s="35"/>
      <c r="E64" s="35"/>
      <c r="F64" s="36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7"/>
    </row>
    <row r="65" spans="1:19" ht="15.75">
      <c r="A65" s="22">
        <v>55</v>
      </c>
      <c r="B65" s="23" t="s">
        <v>82</v>
      </c>
      <c r="C65" s="24">
        <f t="shared" si="1"/>
        <v>14000</v>
      </c>
      <c r="D65" s="34"/>
      <c r="E65" s="34"/>
      <c r="F65" s="38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>
        <v>14000</v>
      </c>
      <c r="S65" s="37"/>
    </row>
    <row r="66" spans="1:19" ht="15.75">
      <c r="A66" s="22">
        <v>56</v>
      </c>
      <c r="B66" s="23" t="s">
        <v>83</v>
      </c>
      <c r="C66" s="24">
        <f t="shared" si="1"/>
        <v>15000</v>
      </c>
      <c r="D66" s="34"/>
      <c r="E66" s="34"/>
      <c r="F66" s="38"/>
      <c r="G66" s="34"/>
      <c r="H66" s="34"/>
      <c r="I66" s="34"/>
      <c r="J66" s="34"/>
      <c r="K66" s="34"/>
      <c r="L66" s="34"/>
      <c r="M66" s="24">
        <v>15000</v>
      </c>
      <c r="N66" s="24"/>
      <c r="O66" s="24"/>
      <c r="P66" s="34"/>
      <c r="Q66" s="34"/>
      <c r="R66" s="34"/>
      <c r="S66" s="37"/>
    </row>
    <row r="67" spans="1:19" ht="15.75">
      <c r="A67" s="22">
        <v>57</v>
      </c>
      <c r="B67" s="23" t="s">
        <v>84</v>
      </c>
      <c r="C67" s="24">
        <f t="shared" si="1"/>
        <v>201000</v>
      </c>
      <c r="D67" s="34"/>
      <c r="E67" s="34"/>
      <c r="F67" s="38"/>
      <c r="G67" s="34"/>
      <c r="H67" s="34"/>
      <c r="I67" s="34"/>
      <c r="J67" s="34"/>
      <c r="K67" s="34"/>
      <c r="L67" s="34"/>
      <c r="M67" s="24">
        <v>201000</v>
      </c>
      <c r="N67" s="24"/>
      <c r="O67" s="24"/>
      <c r="P67" s="34"/>
      <c r="Q67" s="34"/>
      <c r="R67" s="34"/>
      <c r="S67" s="37"/>
    </row>
    <row r="68" spans="1:19" ht="15.75">
      <c r="A68" s="22">
        <v>58</v>
      </c>
      <c r="B68" s="23" t="s">
        <v>85</v>
      </c>
      <c r="C68" s="24">
        <f t="shared" si="1"/>
        <v>124000</v>
      </c>
      <c r="D68" s="34"/>
      <c r="E68" s="34"/>
      <c r="F68" s="38"/>
      <c r="G68" s="34"/>
      <c r="H68" s="34"/>
      <c r="I68" s="34"/>
      <c r="J68" s="34"/>
      <c r="K68" s="34"/>
      <c r="L68" s="34"/>
      <c r="M68" s="24">
        <v>124000</v>
      </c>
      <c r="N68" s="24"/>
      <c r="O68" s="24"/>
      <c r="P68" s="34"/>
      <c r="Q68" s="34"/>
      <c r="R68" s="34"/>
      <c r="S68" s="37"/>
    </row>
    <row r="69" spans="1:19" ht="15.75">
      <c r="A69" s="22">
        <v>59</v>
      </c>
      <c r="B69" s="23" t="s">
        <v>86</v>
      </c>
      <c r="C69" s="24">
        <f t="shared" si="1"/>
        <v>50</v>
      </c>
      <c r="D69" s="25"/>
      <c r="E69" s="25"/>
      <c r="F69" s="26">
        <f>'[2]giao'!H176</f>
        <v>50</v>
      </c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8"/>
    </row>
    <row r="70" spans="1:19" ht="15.75">
      <c r="A70" s="22">
        <v>60</v>
      </c>
      <c r="B70" s="23" t="s">
        <v>87</v>
      </c>
      <c r="C70" s="24">
        <f t="shared" si="1"/>
        <v>50000</v>
      </c>
      <c r="D70" s="25"/>
      <c r="E70" s="25"/>
      <c r="F70" s="26"/>
      <c r="G70" s="25"/>
      <c r="H70" s="25"/>
      <c r="I70" s="25"/>
      <c r="J70" s="25"/>
      <c r="K70" s="25"/>
      <c r="L70" s="25"/>
      <c r="M70" s="25">
        <v>50000</v>
      </c>
      <c r="N70" s="25"/>
      <c r="O70" s="25"/>
      <c r="P70" s="25"/>
      <c r="Q70" s="25"/>
      <c r="R70" s="25"/>
      <c r="S70" s="8"/>
    </row>
    <row r="71" spans="1:19" ht="15.75">
      <c r="A71" s="22">
        <v>61</v>
      </c>
      <c r="B71" s="39" t="s">
        <v>88</v>
      </c>
      <c r="C71" s="24">
        <f t="shared" si="1"/>
        <v>10000</v>
      </c>
      <c r="D71" s="24"/>
      <c r="E71" s="24"/>
      <c r="F71" s="40"/>
      <c r="G71" s="24"/>
      <c r="H71" s="24"/>
      <c r="I71" s="24"/>
      <c r="J71" s="24"/>
      <c r="K71" s="24"/>
      <c r="L71" s="24"/>
      <c r="M71" s="24">
        <v>10000</v>
      </c>
      <c r="N71" s="24"/>
      <c r="O71" s="24"/>
      <c r="P71" s="41"/>
      <c r="Q71" s="24"/>
      <c r="R71" s="24"/>
      <c r="S71" s="8"/>
    </row>
    <row r="72" spans="1:19" ht="15.75">
      <c r="A72" s="22">
        <v>62</v>
      </c>
      <c r="B72" s="42" t="s">
        <v>89</v>
      </c>
      <c r="C72" s="24">
        <f t="shared" si="1"/>
        <v>1200</v>
      </c>
      <c r="D72" s="24"/>
      <c r="E72" s="24"/>
      <c r="F72" s="40"/>
      <c r="G72" s="24"/>
      <c r="H72" s="24"/>
      <c r="I72" s="24"/>
      <c r="J72" s="24"/>
      <c r="K72" s="24"/>
      <c r="L72" s="24"/>
      <c r="M72" s="24"/>
      <c r="N72" s="24"/>
      <c r="O72" s="24"/>
      <c r="P72" s="41"/>
      <c r="Q72" s="24"/>
      <c r="R72" s="24">
        <v>1200</v>
      </c>
      <c r="S72" s="8"/>
    </row>
    <row r="73" spans="1:19" ht="15.75">
      <c r="A73" s="22">
        <v>63</v>
      </c>
      <c r="B73" s="42" t="s">
        <v>90</v>
      </c>
      <c r="C73" s="24">
        <f t="shared" si="1"/>
        <v>1000</v>
      </c>
      <c r="D73" s="24"/>
      <c r="E73" s="24"/>
      <c r="F73" s="40"/>
      <c r="G73" s="24"/>
      <c r="H73" s="24"/>
      <c r="I73" s="24"/>
      <c r="J73" s="24"/>
      <c r="K73" s="24"/>
      <c r="L73" s="24"/>
      <c r="M73" s="24"/>
      <c r="N73" s="24"/>
      <c r="O73" s="24"/>
      <c r="P73" s="41"/>
      <c r="Q73" s="24"/>
      <c r="R73" s="24">
        <v>1000</v>
      </c>
      <c r="S73" s="8"/>
    </row>
    <row r="74" spans="1:19" ht="15.75">
      <c r="A74" s="22">
        <v>64</v>
      </c>
      <c r="B74" s="42" t="s">
        <v>91</v>
      </c>
      <c r="C74" s="24">
        <f t="shared" si="1"/>
        <v>1000</v>
      </c>
      <c r="D74" s="24"/>
      <c r="E74" s="24"/>
      <c r="F74" s="40"/>
      <c r="G74" s="24"/>
      <c r="H74" s="24"/>
      <c r="I74" s="24"/>
      <c r="J74" s="24"/>
      <c r="K74" s="24"/>
      <c r="L74" s="24"/>
      <c r="M74" s="24"/>
      <c r="N74" s="24"/>
      <c r="O74" s="24"/>
      <c r="P74" s="41"/>
      <c r="Q74" s="24"/>
      <c r="R74" s="24">
        <v>1000</v>
      </c>
      <c r="S74" s="8"/>
    </row>
    <row r="75" spans="1:19" ht="15.75">
      <c r="A75" s="22">
        <v>65</v>
      </c>
      <c r="B75" s="42" t="s">
        <v>92</v>
      </c>
      <c r="C75" s="24">
        <f t="shared" si="1"/>
        <v>2760</v>
      </c>
      <c r="D75" s="24"/>
      <c r="E75" s="24"/>
      <c r="F75" s="40"/>
      <c r="G75" s="24"/>
      <c r="H75" s="24"/>
      <c r="I75" s="24"/>
      <c r="J75" s="24"/>
      <c r="K75" s="24"/>
      <c r="L75" s="24"/>
      <c r="M75" s="24"/>
      <c r="N75" s="24"/>
      <c r="O75" s="24"/>
      <c r="P75" s="41"/>
      <c r="Q75" s="24"/>
      <c r="R75" s="24">
        <f>1760+1000</f>
        <v>2760</v>
      </c>
      <c r="S75" s="8"/>
    </row>
    <row r="76" spans="1:19" ht="15.75">
      <c r="A76" s="22">
        <v>66</v>
      </c>
      <c r="B76" s="42" t="s">
        <v>93</v>
      </c>
      <c r="C76" s="24">
        <f aca="true" t="shared" si="2" ref="C76:C106">SUM(D76:R76)-N76-O76</f>
        <v>1000</v>
      </c>
      <c r="D76" s="24"/>
      <c r="E76" s="24"/>
      <c r="F76" s="40"/>
      <c r="G76" s="24"/>
      <c r="H76" s="24"/>
      <c r="I76" s="24"/>
      <c r="J76" s="24"/>
      <c r="K76" s="24"/>
      <c r="L76" s="24"/>
      <c r="M76" s="24"/>
      <c r="N76" s="24"/>
      <c r="O76" s="24"/>
      <c r="P76" s="41"/>
      <c r="Q76" s="24"/>
      <c r="R76" s="24">
        <v>1000</v>
      </c>
      <c r="S76" s="8"/>
    </row>
    <row r="77" spans="1:19" ht="15.75">
      <c r="A77" s="22">
        <v>67</v>
      </c>
      <c r="B77" s="23" t="s">
        <v>94</v>
      </c>
      <c r="C77" s="24">
        <f t="shared" si="2"/>
        <v>1000</v>
      </c>
      <c r="D77" s="24"/>
      <c r="E77" s="24"/>
      <c r="F77" s="40"/>
      <c r="G77" s="24"/>
      <c r="H77" s="24"/>
      <c r="I77" s="24"/>
      <c r="J77" s="24"/>
      <c r="K77" s="24"/>
      <c r="L77" s="24"/>
      <c r="M77" s="24"/>
      <c r="N77" s="24"/>
      <c r="O77" s="24"/>
      <c r="P77" s="41"/>
      <c r="Q77" s="24"/>
      <c r="R77" s="24">
        <v>1000</v>
      </c>
      <c r="S77" s="8"/>
    </row>
    <row r="78" spans="1:19" ht="15.75">
      <c r="A78" s="22">
        <v>68</v>
      </c>
      <c r="B78" s="23" t="s">
        <v>95</v>
      </c>
      <c r="C78" s="24">
        <f t="shared" si="2"/>
        <v>200</v>
      </c>
      <c r="D78" s="24"/>
      <c r="E78" s="24"/>
      <c r="F78" s="40"/>
      <c r="G78" s="24"/>
      <c r="H78" s="24"/>
      <c r="I78" s="24"/>
      <c r="J78" s="24"/>
      <c r="K78" s="24"/>
      <c r="L78" s="24"/>
      <c r="M78" s="24"/>
      <c r="N78" s="24"/>
      <c r="O78" s="24"/>
      <c r="P78" s="41"/>
      <c r="Q78" s="24"/>
      <c r="R78" s="24">
        <v>200</v>
      </c>
      <c r="S78" s="8"/>
    </row>
    <row r="79" spans="1:19" ht="15.75">
      <c r="A79" s="22">
        <v>69</v>
      </c>
      <c r="B79" s="23" t="s">
        <v>96</v>
      </c>
      <c r="C79" s="24">
        <f t="shared" si="2"/>
        <v>200</v>
      </c>
      <c r="D79" s="24"/>
      <c r="E79" s="24"/>
      <c r="F79" s="40"/>
      <c r="G79" s="24"/>
      <c r="H79" s="24"/>
      <c r="I79" s="24"/>
      <c r="J79" s="24"/>
      <c r="K79" s="24"/>
      <c r="L79" s="24"/>
      <c r="M79" s="24"/>
      <c r="N79" s="24"/>
      <c r="O79" s="24"/>
      <c r="P79" s="41"/>
      <c r="Q79" s="24"/>
      <c r="R79" s="24">
        <v>200</v>
      </c>
      <c r="S79" s="8"/>
    </row>
    <row r="80" spans="1:19" ht="31.5">
      <c r="A80" s="22">
        <v>70</v>
      </c>
      <c r="B80" s="43" t="s">
        <v>97</v>
      </c>
      <c r="C80" s="24">
        <f t="shared" si="2"/>
        <v>0</v>
      </c>
      <c r="D80" s="24"/>
      <c r="E80" s="24"/>
      <c r="F80" s="40"/>
      <c r="G80" s="24"/>
      <c r="H80" s="24"/>
      <c r="I80" s="24"/>
      <c r="J80" s="24"/>
      <c r="K80" s="24"/>
      <c r="L80" s="24"/>
      <c r="M80" s="24"/>
      <c r="N80" s="24"/>
      <c r="O80" s="24"/>
      <c r="P80" s="41"/>
      <c r="Q80" s="24"/>
      <c r="R80" s="24"/>
      <c r="S80" s="8"/>
    </row>
    <row r="81" spans="1:19" ht="47.25">
      <c r="A81" s="22">
        <v>71</v>
      </c>
      <c r="B81" s="43" t="s">
        <v>98</v>
      </c>
      <c r="C81" s="24">
        <f t="shared" si="2"/>
        <v>300</v>
      </c>
      <c r="D81" s="24"/>
      <c r="E81" s="24"/>
      <c r="F81" s="40"/>
      <c r="G81" s="24"/>
      <c r="H81" s="24"/>
      <c r="I81" s="24"/>
      <c r="J81" s="24"/>
      <c r="K81" s="24"/>
      <c r="L81" s="24"/>
      <c r="M81" s="24"/>
      <c r="N81" s="24"/>
      <c r="O81" s="24"/>
      <c r="P81" s="41"/>
      <c r="Q81" s="24"/>
      <c r="R81" s="24">
        <v>300</v>
      </c>
      <c r="S81" s="8"/>
    </row>
    <row r="82" spans="1:19" ht="31.5">
      <c r="A82" s="22">
        <v>72</v>
      </c>
      <c r="B82" s="43" t="s">
        <v>99</v>
      </c>
      <c r="C82" s="24">
        <f t="shared" si="2"/>
        <v>12100</v>
      </c>
      <c r="D82" s="24"/>
      <c r="E82" s="24"/>
      <c r="F82" s="40"/>
      <c r="G82" s="24"/>
      <c r="H82" s="24"/>
      <c r="I82" s="24"/>
      <c r="J82" s="24"/>
      <c r="K82" s="24"/>
      <c r="L82" s="24"/>
      <c r="M82" s="24"/>
      <c r="N82" s="24"/>
      <c r="O82" s="24"/>
      <c r="P82" s="41"/>
      <c r="Q82" s="24"/>
      <c r="R82" s="24">
        <v>12100</v>
      </c>
      <c r="S82" s="8"/>
    </row>
    <row r="83" spans="1:19" ht="31.5">
      <c r="A83" s="22">
        <v>73</v>
      </c>
      <c r="B83" s="43" t="s">
        <v>100</v>
      </c>
      <c r="C83" s="24">
        <f t="shared" si="2"/>
        <v>2500</v>
      </c>
      <c r="D83" s="24"/>
      <c r="E83" s="24"/>
      <c r="F83" s="40"/>
      <c r="G83" s="24"/>
      <c r="H83" s="24"/>
      <c r="I83" s="24"/>
      <c r="J83" s="24"/>
      <c r="K83" s="24"/>
      <c r="L83" s="24"/>
      <c r="M83" s="24"/>
      <c r="N83" s="24"/>
      <c r="O83" s="24"/>
      <c r="P83" s="41"/>
      <c r="Q83" s="24"/>
      <c r="R83" s="24">
        <v>2500</v>
      </c>
      <c r="S83" s="8"/>
    </row>
    <row r="84" spans="1:19" ht="47.25">
      <c r="A84" s="22">
        <v>74</v>
      </c>
      <c r="B84" s="43" t="s">
        <v>101</v>
      </c>
      <c r="C84" s="24">
        <f t="shared" si="2"/>
        <v>1000</v>
      </c>
      <c r="D84" s="24"/>
      <c r="E84" s="24"/>
      <c r="F84" s="40"/>
      <c r="G84" s="24"/>
      <c r="H84" s="24"/>
      <c r="I84" s="24"/>
      <c r="J84" s="24"/>
      <c r="K84" s="24"/>
      <c r="L84" s="24"/>
      <c r="M84" s="24"/>
      <c r="N84" s="24"/>
      <c r="O84" s="24"/>
      <c r="P84" s="41"/>
      <c r="Q84" s="24"/>
      <c r="R84" s="24">
        <v>1000</v>
      </c>
      <c r="S84" s="8"/>
    </row>
    <row r="85" spans="1:19" ht="47.25">
      <c r="A85" s="22">
        <v>75</v>
      </c>
      <c r="B85" s="43" t="s">
        <v>102</v>
      </c>
      <c r="C85" s="24">
        <f t="shared" si="2"/>
        <v>500</v>
      </c>
      <c r="D85" s="24"/>
      <c r="E85" s="24"/>
      <c r="F85" s="40"/>
      <c r="G85" s="24"/>
      <c r="H85" s="24"/>
      <c r="I85" s="24"/>
      <c r="J85" s="24"/>
      <c r="K85" s="24"/>
      <c r="L85" s="24"/>
      <c r="M85" s="24"/>
      <c r="N85" s="24"/>
      <c r="O85" s="24"/>
      <c r="P85" s="41"/>
      <c r="Q85" s="24"/>
      <c r="R85" s="24">
        <v>500</v>
      </c>
      <c r="S85" s="8"/>
    </row>
    <row r="86" spans="1:19" ht="47.25">
      <c r="A86" s="22"/>
      <c r="B86" s="43" t="s">
        <v>103</v>
      </c>
      <c r="C86" s="24">
        <f t="shared" si="2"/>
        <v>100000</v>
      </c>
      <c r="D86" s="24"/>
      <c r="E86" s="24"/>
      <c r="F86" s="40"/>
      <c r="G86" s="24"/>
      <c r="H86" s="24"/>
      <c r="I86" s="24"/>
      <c r="J86" s="24"/>
      <c r="K86" s="24"/>
      <c r="L86" s="24"/>
      <c r="M86" s="24"/>
      <c r="N86" s="24"/>
      <c r="O86" s="24"/>
      <c r="P86" s="41"/>
      <c r="Q86" s="24"/>
      <c r="R86" s="24">
        <v>100000</v>
      </c>
      <c r="S86" s="8"/>
    </row>
    <row r="87" spans="1:19" ht="15.75">
      <c r="A87" s="22">
        <v>76</v>
      </c>
      <c r="B87" s="43" t="s">
        <v>104</v>
      </c>
      <c r="C87" s="24">
        <f t="shared" si="2"/>
        <v>0</v>
      </c>
      <c r="D87" s="24"/>
      <c r="E87" s="24"/>
      <c r="F87" s="40"/>
      <c r="G87" s="24"/>
      <c r="H87" s="24"/>
      <c r="I87" s="24"/>
      <c r="J87" s="24"/>
      <c r="K87" s="24"/>
      <c r="L87" s="24"/>
      <c r="M87" s="24"/>
      <c r="N87" s="24"/>
      <c r="O87" s="24"/>
      <c r="P87" s="41"/>
      <c r="Q87" s="24"/>
      <c r="R87" s="24"/>
      <c r="S87" s="8"/>
    </row>
    <row r="88" spans="1:19" ht="15.75">
      <c r="A88" s="22">
        <v>77</v>
      </c>
      <c r="B88" s="23" t="s">
        <v>105</v>
      </c>
      <c r="C88" s="24">
        <f t="shared" si="2"/>
        <v>229837</v>
      </c>
      <c r="D88" s="24"/>
      <c r="E88" s="24"/>
      <c r="F88" s="40"/>
      <c r="G88" s="24"/>
      <c r="H88" s="24">
        <v>229837</v>
      </c>
      <c r="I88" s="24"/>
      <c r="J88" s="24"/>
      <c r="K88" s="24"/>
      <c r="L88" s="24"/>
      <c r="M88" s="24"/>
      <c r="N88" s="24"/>
      <c r="O88" s="24"/>
      <c r="P88" s="41"/>
      <c r="Q88" s="24"/>
      <c r="R88" s="24"/>
      <c r="S88" s="8"/>
    </row>
    <row r="89" spans="1:19" s="12" customFormat="1" ht="15.75">
      <c r="A89" s="32" t="s">
        <v>106</v>
      </c>
      <c r="B89" s="44" t="s">
        <v>107</v>
      </c>
      <c r="C89" s="34">
        <f>SUM(C90:C106)</f>
        <v>1123074</v>
      </c>
      <c r="D89" s="34">
        <f aca="true" t="shared" si="3" ref="D89:R89">SUM(D90:D106)</f>
        <v>0</v>
      </c>
      <c r="E89" s="34">
        <f t="shared" si="3"/>
        <v>0</v>
      </c>
      <c r="F89" s="34">
        <f t="shared" si="3"/>
        <v>13000</v>
      </c>
      <c r="G89" s="34">
        <f t="shared" si="3"/>
        <v>0</v>
      </c>
      <c r="H89" s="34">
        <f t="shared" si="3"/>
        <v>0</v>
      </c>
      <c r="I89" s="34">
        <f t="shared" si="3"/>
        <v>45000</v>
      </c>
      <c r="J89" s="34">
        <f t="shared" si="3"/>
        <v>0</v>
      </c>
      <c r="K89" s="34">
        <f t="shared" si="3"/>
        <v>24000</v>
      </c>
      <c r="L89" s="34">
        <f t="shared" si="3"/>
        <v>190000</v>
      </c>
      <c r="M89" s="34">
        <f t="shared" si="3"/>
        <v>683200</v>
      </c>
      <c r="N89" s="34">
        <f t="shared" si="3"/>
        <v>0</v>
      </c>
      <c r="O89" s="34">
        <f t="shared" si="3"/>
        <v>150000</v>
      </c>
      <c r="P89" s="34">
        <f t="shared" si="3"/>
        <v>12000</v>
      </c>
      <c r="Q89" s="34">
        <f t="shared" si="3"/>
        <v>0</v>
      </c>
      <c r="R89" s="34">
        <f t="shared" si="3"/>
        <v>155874</v>
      </c>
      <c r="S89" s="37"/>
    </row>
    <row r="90" spans="1:18" ht="15.75">
      <c r="A90" s="22">
        <v>78</v>
      </c>
      <c r="B90" s="39" t="s">
        <v>108</v>
      </c>
      <c r="C90" s="24">
        <f t="shared" si="2"/>
        <v>12000</v>
      </c>
      <c r="D90" s="24"/>
      <c r="E90" s="24"/>
      <c r="F90" s="40"/>
      <c r="G90" s="24"/>
      <c r="H90" s="24"/>
      <c r="I90" s="24"/>
      <c r="J90" s="24"/>
      <c r="K90" s="24"/>
      <c r="L90" s="24"/>
      <c r="M90" s="24"/>
      <c r="N90" s="24"/>
      <c r="O90" s="24"/>
      <c r="P90" s="24">
        <v>12000</v>
      </c>
      <c r="Q90" s="24"/>
      <c r="R90" s="24"/>
    </row>
    <row r="91" spans="1:18" ht="15.75">
      <c r="A91" s="22">
        <v>79</v>
      </c>
      <c r="B91" s="39" t="s">
        <v>109</v>
      </c>
      <c r="C91" s="24">
        <f t="shared" si="2"/>
        <v>10000</v>
      </c>
      <c r="D91" s="24"/>
      <c r="E91" s="24"/>
      <c r="F91" s="40">
        <v>10000</v>
      </c>
      <c r="G91" s="24"/>
      <c r="H91" s="24"/>
      <c r="I91" s="24"/>
      <c r="J91" s="24"/>
      <c r="K91" s="24"/>
      <c r="L91" s="24"/>
      <c r="M91" s="24"/>
      <c r="N91" s="24"/>
      <c r="O91" s="24"/>
      <c r="P91" s="41"/>
      <c r="Q91" s="24"/>
      <c r="R91" s="24"/>
    </row>
    <row r="92" spans="1:18" ht="15.75">
      <c r="A92" s="22">
        <v>80</v>
      </c>
      <c r="B92" s="39" t="s">
        <v>110</v>
      </c>
      <c r="C92" s="24">
        <f t="shared" si="2"/>
        <v>3000</v>
      </c>
      <c r="D92" s="24"/>
      <c r="E92" s="24"/>
      <c r="F92" s="40">
        <v>3000</v>
      </c>
      <c r="G92" s="24"/>
      <c r="H92" s="24"/>
      <c r="I92" s="24"/>
      <c r="J92" s="24"/>
      <c r="K92" s="24"/>
      <c r="L92" s="24"/>
      <c r="M92" s="24"/>
      <c r="N92" s="24"/>
      <c r="O92" s="24"/>
      <c r="P92" s="41"/>
      <c r="Q92" s="24"/>
      <c r="R92" s="24"/>
    </row>
    <row r="93" spans="1:18" ht="31.5">
      <c r="A93" s="22">
        <v>81</v>
      </c>
      <c r="B93" s="45" t="s">
        <v>111</v>
      </c>
      <c r="C93" s="24">
        <f t="shared" si="2"/>
        <v>520000</v>
      </c>
      <c r="D93" s="24"/>
      <c r="E93" s="24"/>
      <c r="F93" s="40"/>
      <c r="G93" s="24"/>
      <c r="H93" s="24"/>
      <c r="I93" s="24"/>
      <c r="J93" s="24"/>
      <c r="K93" s="24"/>
      <c r="L93" s="24"/>
      <c r="M93" s="46">
        <v>520000</v>
      </c>
      <c r="N93" s="24"/>
      <c r="O93" s="24"/>
      <c r="P93" s="41"/>
      <c r="Q93" s="24"/>
      <c r="R93" s="24"/>
    </row>
    <row r="94" spans="1:19" ht="31.5">
      <c r="A94" s="22">
        <v>82</v>
      </c>
      <c r="B94" s="45" t="s">
        <v>112</v>
      </c>
      <c r="C94" s="24">
        <f t="shared" si="2"/>
        <v>30000</v>
      </c>
      <c r="D94" s="24"/>
      <c r="E94" s="24"/>
      <c r="F94" s="40"/>
      <c r="G94" s="24"/>
      <c r="H94" s="24"/>
      <c r="I94" s="24"/>
      <c r="J94" s="24"/>
      <c r="K94" s="24"/>
      <c r="L94" s="24"/>
      <c r="M94" s="24"/>
      <c r="N94" s="24"/>
      <c r="O94" s="24"/>
      <c r="P94" s="41"/>
      <c r="Q94" s="24"/>
      <c r="R94" s="24">
        <v>30000</v>
      </c>
      <c r="S94" s="25"/>
    </row>
    <row r="95" spans="1:18" ht="15.75">
      <c r="A95" s="22">
        <v>83</v>
      </c>
      <c r="B95" s="45" t="s">
        <v>113</v>
      </c>
      <c r="C95" s="24">
        <f t="shared" si="2"/>
        <v>24000</v>
      </c>
      <c r="D95" s="24"/>
      <c r="E95" s="24"/>
      <c r="F95" s="40"/>
      <c r="G95" s="24"/>
      <c r="H95" s="24"/>
      <c r="I95" s="24"/>
      <c r="J95" s="24"/>
      <c r="K95" s="24">
        <v>24000</v>
      </c>
      <c r="L95" s="24"/>
      <c r="M95" s="24"/>
      <c r="N95" s="24"/>
      <c r="O95" s="24"/>
      <c r="P95" s="41"/>
      <c r="Q95" s="24"/>
      <c r="R95" s="24"/>
    </row>
    <row r="96" spans="1:18" ht="15.75">
      <c r="A96" s="22">
        <v>84</v>
      </c>
      <c r="B96" s="39" t="s">
        <v>114</v>
      </c>
      <c r="C96" s="24">
        <f t="shared" si="2"/>
        <v>0</v>
      </c>
      <c r="D96" s="24"/>
      <c r="E96" s="24"/>
      <c r="F96" s="40"/>
      <c r="G96" s="24"/>
      <c r="H96" s="24"/>
      <c r="I96" s="24"/>
      <c r="J96" s="24"/>
      <c r="K96" s="24"/>
      <c r="L96" s="24"/>
      <c r="M96" s="24"/>
      <c r="N96" s="24"/>
      <c r="O96" s="24"/>
      <c r="P96" s="41"/>
      <c r="Q96" s="24"/>
      <c r="R96" s="24"/>
    </row>
    <row r="97" spans="1:18" ht="15.75">
      <c r="A97" s="22">
        <v>85</v>
      </c>
      <c r="B97" s="47" t="s">
        <v>115</v>
      </c>
      <c r="C97" s="24">
        <f t="shared" si="2"/>
        <v>150000</v>
      </c>
      <c r="D97" s="24"/>
      <c r="E97" s="24"/>
      <c r="F97" s="40"/>
      <c r="G97" s="24"/>
      <c r="H97" s="24"/>
      <c r="I97" s="24"/>
      <c r="J97" s="24"/>
      <c r="K97" s="24"/>
      <c r="L97" s="24"/>
      <c r="M97" s="48">
        <v>150000</v>
      </c>
      <c r="N97" s="24"/>
      <c r="O97" s="48">
        <v>150000</v>
      </c>
      <c r="P97" s="41"/>
      <c r="Q97" s="24"/>
      <c r="R97" s="24"/>
    </row>
    <row r="98" spans="1:18" ht="15.75">
      <c r="A98" s="22">
        <v>87</v>
      </c>
      <c r="B98" s="47" t="s">
        <v>116</v>
      </c>
      <c r="C98" s="24">
        <f t="shared" si="2"/>
        <v>28482</v>
      </c>
      <c r="D98" s="24"/>
      <c r="E98" s="24"/>
      <c r="F98" s="40"/>
      <c r="G98" s="24"/>
      <c r="H98" s="24"/>
      <c r="I98" s="24"/>
      <c r="J98" s="24"/>
      <c r="K98" s="24"/>
      <c r="L98" s="24"/>
      <c r="M98" s="24"/>
      <c r="N98" s="24"/>
      <c r="O98" s="24"/>
      <c r="P98" s="41"/>
      <c r="Q98" s="24"/>
      <c r="R98" s="24">
        <v>28482</v>
      </c>
    </row>
    <row r="99" spans="1:18" ht="31.5">
      <c r="A99" s="22">
        <v>88</v>
      </c>
      <c r="B99" s="49" t="s">
        <v>117</v>
      </c>
      <c r="C99" s="24">
        <f t="shared" si="2"/>
        <v>13200</v>
      </c>
      <c r="D99" s="24"/>
      <c r="E99" s="24"/>
      <c r="F99" s="40"/>
      <c r="G99" s="24"/>
      <c r="H99" s="24"/>
      <c r="I99" s="24"/>
      <c r="J99" s="24"/>
      <c r="K99" s="24"/>
      <c r="L99" s="24"/>
      <c r="M99" s="48">
        <f>5000*2+16*200</f>
        <v>13200</v>
      </c>
      <c r="N99" s="24"/>
      <c r="O99" s="24"/>
      <c r="P99" s="41"/>
      <c r="Q99" s="24"/>
      <c r="R99" s="24"/>
    </row>
    <row r="100" spans="1:18" ht="15.75">
      <c r="A100" s="22">
        <v>89</v>
      </c>
      <c r="B100" s="50" t="s">
        <v>118</v>
      </c>
      <c r="C100" s="24">
        <f t="shared" si="2"/>
        <v>0</v>
      </c>
      <c r="D100" s="24"/>
      <c r="E100" s="24"/>
      <c r="F100" s="40"/>
      <c r="G100" s="24"/>
      <c r="H100" s="24"/>
      <c r="I100" s="24"/>
      <c r="J100" s="24"/>
      <c r="K100" s="24"/>
      <c r="L100" s="24"/>
      <c r="M100" s="24"/>
      <c r="N100" s="24"/>
      <c r="O100" s="24"/>
      <c r="P100" s="41"/>
      <c r="Q100" s="24"/>
      <c r="R100" s="24"/>
    </row>
    <row r="101" spans="1:18" ht="31.5">
      <c r="A101" s="22">
        <v>90</v>
      </c>
      <c r="B101" s="50" t="s">
        <v>119</v>
      </c>
      <c r="C101" s="24">
        <f t="shared" si="2"/>
        <v>0</v>
      </c>
      <c r="D101" s="24"/>
      <c r="E101" s="48"/>
      <c r="F101" s="40"/>
      <c r="G101" s="24"/>
      <c r="H101" s="24"/>
      <c r="I101" s="24"/>
      <c r="J101" s="24"/>
      <c r="K101" s="24"/>
      <c r="L101" s="24"/>
      <c r="M101" s="24"/>
      <c r="N101" s="24"/>
      <c r="O101" s="24"/>
      <c r="P101" s="41"/>
      <c r="Q101" s="24"/>
      <c r="R101" s="24"/>
    </row>
    <row r="102" spans="1:18" ht="33">
      <c r="A102" s="22">
        <v>91</v>
      </c>
      <c r="B102" s="51" t="s">
        <v>120</v>
      </c>
      <c r="C102" s="24">
        <f t="shared" si="2"/>
        <v>77392</v>
      </c>
      <c r="D102" s="24"/>
      <c r="E102" s="24"/>
      <c r="F102" s="40"/>
      <c r="G102" s="24"/>
      <c r="H102" s="24"/>
      <c r="I102" s="24"/>
      <c r="J102" s="24"/>
      <c r="K102" s="24"/>
      <c r="L102" s="24"/>
      <c r="M102" s="24"/>
      <c r="N102" s="24"/>
      <c r="O102" s="24"/>
      <c r="P102" s="41"/>
      <c r="Q102" s="24"/>
      <c r="R102" s="24">
        <v>77392</v>
      </c>
    </row>
    <row r="103" spans="1:18" ht="15.75">
      <c r="A103" s="22">
        <v>92</v>
      </c>
      <c r="B103" s="45" t="s">
        <v>121</v>
      </c>
      <c r="C103" s="24">
        <f t="shared" si="2"/>
        <v>45000</v>
      </c>
      <c r="D103" s="24"/>
      <c r="E103" s="24"/>
      <c r="F103" s="40"/>
      <c r="G103" s="24"/>
      <c r="H103" s="24"/>
      <c r="I103" s="48">
        <v>45000</v>
      </c>
      <c r="J103" s="24"/>
      <c r="K103" s="24"/>
      <c r="L103" s="24"/>
      <c r="M103" s="24"/>
      <c r="N103" s="24"/>
      <c r="O103" s="24"/>
      <c r="P103" s="41"/>
      <c r="Q103" s="24"/>
      <c r="R103" s="24"/>
    </row>
    <row r="104" spans="1:18" ht="31.5">
      <c r="A104" s="22">
        <v>93</v>
      </c>
      <c r="B104" s="45" t="s">
        <v>122</v>
      </c>
      <c r="C104" s="24">
        <f t="shared" si="2"/>
        <v>20000</v>
      </c>
      <c r="D104" s="24"/>
      <c r="E104" s="24"/>
      <c r="F104" s="40"/>
      <c r="G104" s="24"/>
      <c r="H104" s="24"/>
      <c r="I104" s="24"/>
      <c r="J104" s="24"/>
      <c r="K104" s="24"/>
      <c r="L104" s="24"/>
      <c r="M104" s="24"/>
      <c r="N104" s="24"/>
      <c r="O104" s="24"/>
      <c r="P104" s="41"/>
      <c r="Q104" s="24"/>
      <c r="R104" s="24">
        <v>20000</v>
      </c>
    </row>
    <row r="105" spans="1:18" ht="47.25">
      <c r="A105" s="22">
        <v>94</v>
      </c>
      <c r="B105" s="45" t="s">
        <v>123</v>
      </c>
      <c r="C105" s="24">
        <f t="shared" si="2"/>
        <v>90000</v>
      </c>
      <c r="D105" s="24"/>
      <c r="E105" s="24"/>
      <c r="F105" s="40"/>
      <c r="G105" s="24"/>
      <c r="H105" s="24"/>
      <c r="I105" s="24"/>
      <c r="J105" s="24"/>
      <c r="K105" s="24"/>
      <c r="L105" s="24">
        <v>90000</v>
      </c>
      <c r="M105" s="24"/>
      <c r="N105" s="24"/>
      <c r="O105" s="24"/>
      <c r="P105" s="41"/>
      <c r="Q105" s="24"/>
      <c r="R105" s="24"/>
    </row>
    <row r="106" spans="1:18" ht="47.25">
      <c r="A106" s="22">
        <v>95</v>
      </c>
      <c r="B106" s="52" t="s">
        <v>124</v>
      </c>
      <c r="C106" s="24">
        <f t="shared" si="2"/>
        <v>100000</v>
      </c>
      <c r="D106" s="24"/>
      <c r="E106" s="24"/>
      <c r="F106" s="40"/>
      <c r="G106" s="24"/>
      <c r="H106" s="24"/>
      <c r="I106" s="24"/>
      <c r="J106" s="24"/>
      <c r="K106" s="24"/>
      <c r="L106" s="53">
        <v>100000</v>
      </c>
      <c r="M106" s="24"/>
      <c r="N106" s="24"/>
      <c r="O106" s="24"/>
      <c r="P106" s="41"/>
      <c r="Q106" s="24"/>
      <c r="R106" s="24"/>
    </row>
    <row r="107" spans="1:18" ht="47.25">
      <c r="A107" s="22" t="s">
        <v>125</v>
      </c>
      <c r="B107" s="54" t="s">
        <v>126</v>
      </c>
      <c r="C107" s="24">
        <f>SUM(D107:R107)-N107-O107</f>
        <v>839446</v>
      </c>
      <c r="D107" s="24">
        <v>20000</v>
      </c>
      <c r="E107" s="24">
        <v>50000</v>
      </c>
      <c r="F107" s="40">
        <v>211874</v>
      </c>
      <c r="G107" s="24">
        <v>36351</v>
      </c>
      <c r="H107" s="24">
        <v>30000</v>
      </c>
      <c r="I107" s="24">
        <v>30000</v>
      </c>
      <c r="J107" s="24">
        <v>10000</v>
      </c>
      <c r="K107" s="24">
        <v>10000</v>
      </c>
      <c r="L107" s="55">
        <v>112222</v>
      </c>
      <c r="M107" s="24">
        <v>112000</v>
      </c>
      <c r="N107" s="24"/>
      <c r="O107" s="24"/>
      <c r="P107" s="41">
        <v>58178</v>
      </c>
      <c r="Q107" s="24">
        <v>20000</v>
      </c>
      <c r="R107" s="24">
        <v>138821</v>
      </c>
    </row>
  </sheetData>
  <sheetProtection/>
  <mergeCells count="22">
    <mergeCell ref="J1:R1"/>
    <mergeCell ref="B2:R2"/>
    <mergeCell ref="A3:R3"/>
    <mergeCell ref="P4:R4"/>
    <mergeCell ref="A5:A7"/>
    <mergeCell ref="B5:B7"/>
    <mergeCell ref="C5:C7"/>
    <mergeCell ref="D5:R5"/>
    <mergeCell ref="D6:D7"/>
    <mergeCell ref="E6:E7"/>
    <mergeCell ref="R6:R7"/>
    <mergeCell ref="F6:F7"/>
    <mergeCell ref="G6:G7"/>
    <mergeCell ref="H6:H7"/>
    <mergeCell ref="I6:I7"/>
    <mergeCell ref="J6:J7"/>
    <mergeCell ref="K6:K7"/>
    <mergeCell ref="L6:L7"/>
    <mergeCell ref="M6:M7"/>
    <mergeCell ref="N6:O6"/>
    <mergeCell ref="P6:P7"/>
    <mergeCell ref="Q6:Q7"/>
  </mergeCells>
  <printOptions/>
  <pageMargins left="0.2362204724409449" right="0.2362204724409449" top="0.5118110236220472" bottom="0.5118110236220472" header="0.31496062992125984" footer="0.196850393700787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2019-09-30T07:26:46Z</dcterms:created>
  <dcterms:modified xsi:type="dcterms:W3CDTF">2019-09-30T08:11:20Z</dcterms:modified>
  <cp:category/>
  <cp:version/>
  <cp:contentType/>
  <cp:contentStatus/>
</cp:coreProperties>
</file>